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Исходные данные" sheetId="1" r:id="rId1"/>
    <sheet name="Финансовые результаты" sheetId="2" r:id="rId2"/>
    <sheet name="Движение денежных средств" sheetId="3" r:id="rId3"/>
    <sheet name="Оценка эффективности проекта" sheetId="4" r:id="rId4"/>
  </sheets>
  <definedNames>
    <definedName name="_xlnm.Print_Titles" localSheetId="2">'Движение денежных средств'!$A:$B</definedName>
    <definedName name="_xlnm.Print_Titles" localSheetId="0">'Исходные данные'!$A:$A</definedName>
    <definedName name="_xlnm.Print_Titles" localSheetId="1">'Финансовые результаты'!$A:$B</definedName>
    <definedName name="_xlnm.Print_Area" localSheetId="2">'Движение денежных средств'!$A$1:$AB$28</definedName>
    <definedName name="_xlnm.Print_Area" localSheetId="0">'Исходные данные'!$A$1:$Z$51</definedName>
    <definedName name="_xlnm.Print_Area" localSheetId="3">'Оценка эффективности проекта'!$A$1:$O$44</definedName>
    <definedName name="_xlnm.Print_Area" localSheetId="1">'Финансовые результаты'!$A$1:$AA$13</definedName>
  </definedNames>
  <calcPr fullCalcOnLoad="1"/>
</workbook>
</file>

<file path=xl/sharedStrings.xml><?xml version="1.0" encoding="utf-8"?>
<sst xmlns="http://schemas.openxmlformats.org/spreadsheetml/2006/main" count="148" uniqueCount="122">
  <si>
    <t>Плата за аренду</t>
  </si>
  <si>
    <t>Коммунальные услуги</t>
  </si>
  <si>
    <t>Транспортные расходы</t>
  </si>
  <si>
    <t>Расходы на рекламу</t>
  </si>
  <si>
    <t>Ремонт</t>
  </si>
  <si>
    <t>№ пп</t>
  </si>
  <si>
    <t>Статьи расходов и доходов</t>
  </si>
  <si>
    <t>ВСЕГО: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</si>
  <si>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</si>
  <si>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</si>
  <si>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</si>
  <si>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</si>
  <si>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</si>
  <si>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</si>
  <si>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</si>
  <si>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</si>
  <si>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</si>
  <si>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1.</t>
  </si>
  <si>
    <t>То же нарастающим итогом</t>
  </si>
  <si>
    <t>8.</t>
  </si>
  <si>
    <t>Организационные расходы</t>
  </si>
  <si>
    <t>ВСЕГО</t>
  </si>
  <si>
    <t>Остаток денежных средств на начало месяца</t>
  </si>
  <si>
    <t>Источники финансирования (собственные средства, займы, кредиты, субсидия и т.д.)</t>
  </si>
  <si>
    <t>Поступления от реализации</t>
  </si>
  <si>
    <t>Итого поступления (2+3)</t>
  </si>
  <si>
    <t>Расходы организационного периода, всего                                        в том числе:</t>
  </si>
  <si>
    <t>Текущие расходы организационного периода</t>
  </si>
  <si>
    <t>Переменные затраты, всего                     в том числе:</t>
  </si>
  <si>
    <t>Постоянные затраты, всего                                                          в том числе:</t>
  </si>
  <si>
    <t>Налоги, всего                                             в том числе:</t>
  </si>
  <si>
    <t>Выплаты по кредитам и займам</t>
  </si>
  <si>
    <t>Организационно-правовая форма:</t>
  </si>
  <si>
    <t>Индивидуальный предприниматель без образования юридического лица</t>
  </si>
  <si>
    <t>Система налогообложения:</t>
  </si>
  <si>
    <t>Вид деятельности:</t>
  </si>
  <si>
    <t>Иные переменные расходы, всего:</t>
  </si>
  <si>
    <t>Иные переменные расходы</t>
  </si>
  <si>
    <t>Иные постоянные расходы, всего:</t>
  </si>
  <si>
    <t>Расходы:</t>
  </si>
  <si>
    <t>Источники финансирования, всего:</t>
  </si>
  <si>
    <t>в том числе:</t>
  </si>
  <si>
    <t>Выплаты по кредитам, всего:</t>
  </si>
  <si>
    <t>Виды налогов</t>
  </si>
  <si>
    <t>Прочие расходы, всего:</t>
  </si>
  <si>
    <t>Краткое название проекта -</t>
  </si>
  <si>
    <t>Предприниматель</t>
  </si>
  <si>
    <t>ФИО</t>
  </si>
  <si>
    <t>Подпись:</t>
  </si>
  <si>
    <t>Сумма чистой прибыли за первый год деятельности предприятия (руб.)</t>
  </si>
  <si>
    <t>Упрощенная</t>
  </si>
  <si>
    <t>Проверка окупаемости общих вложений</t>
  </si>
  <si>
    <t>Рентабельность продукции (прибыль:затраты) (%)</t>
  </si>
  <si>
    <t>Рентабельность общих вложений (прибыль:общая сумма финансирования) (%)</t>
  </si>
  <si>
    <t>Срок окупаемости общих вложений (мес.)</t>
  </si>
  <si>
    <t>Страховой взнос на обязательное социальное страхование</t>
  </si>
  <si>
    <t>Зарплата наемного персонала</t>
  </si>
  <si>
    <t>Хозяйственные расходы</t>
  </si>
  <si>
    <t>Иные постоянные и прочие расходы</t>
  </si>
  <si>
    <t>Всего расходов (5+6+7+8+9)</t>
  </si>
  <si>
    <t>Остаток денежных средств на конец месяца (1+4-10)</t>
  </si>
  <si>
    <t>Зар. плата персонала</t>
  </si>
  <si>
    <t>Объект налогообложения:</t>
  </si>
  <si>
    <t>Выручка от реализации</t>
  </si>
  <si>
    <t>Текущие затраты, всего:</t>
  </si>
  <si>
    <t>Единый налог на доходы предпринимателя</t>
  </si>
  <si>
    <t>Проверка окупаемости собственных вложений</t>
  </si>
  <si>
    <t>Сумма вложений собственных средств (руб)</t>
  </si>
  <si>
    <t>Рентабельность вложений собственных средств (прибыль:сумма вложений собственных средств) (%)</t>
  </si>
  <si>
    <t>Срок окупаемости вложений собственных средств (мес.)</t>
  </si>
  <si>
    <t>в т.ч.</t>
  </si>
  <si>
    <t>Аренда помещений</t>
  </si>
  <si>
    <t>Нематериальные активы</t>
  </si>
  <si>
    <t>Командировки</t>
  </si>
  <si>
    <t>Услуги связи</t>
  </si>
  <si>
    <t>Услуги сторонних организаций</t>
  </si>
  <si>
    <t>Вспомог.расх.материалы</t>
  </si>
  <si>
    <t>Начисления на зар.плату</t>
  </si>
  <si>
    <t>Осн.средства и НМА</t>
  </si>
  <si>
    <t>Взносы во внебюджетные фонды</t>
  </si>
  <si>
    <t>Взносы во внебюджетные фонды  предпринимателя (в месяц)</t>
  </si>
  <si>
    <t xml:space="preserve">Взносы во внебюджетные фонды </t>
  </si>
  <si>
    <t>Исходные данные для составления финансового плана (1 год)</t>
  </si>
  <si>
    <t>Исходные данные для составления финансового плана (2 год)</t>
  </si>
  <si>
    <t>1 год</t>
  </si>
  <si>
    <t>2 год</t>
  </si>
  <si>
    <t>в т.ч.    Основные средства</t>
  </si>
  <si>
    <t>ставки</t>
  </si>
  <si>
    <t>1-го года</t>
  </si>
  <si>
    <t>2-го года</t>
  </si>
  <si>
    <t>План финансовых результатов деятельности (1 год)</t>
  </si>
  <si>
    <t>План финансовых результатов деятельности (2 год)</t>
  </si>
  <si>
    <t>План движения денежных средств (1 год)</t>
  </si>
  <si>
    <t>План движения денежных средств (2 год)</t>
  </si>
  <si>
    <t>Чистый доход предпринимателя (1 год)</t>
  </si>
  <si>
    <t>Всего расходов без НДС (1 год)</t>
  </si>
  <si>
    <t>Экономические показатели за первый год деятельности предприятия:</t>
  </si>
  <si>
    <t>Доходы, уменьшенные на величину расходов (прибыль)</t>
  </si>
  <si>
    <t>Обязательное соц.страхование от несчастных случаев</t>
  </si>
  <si>
    <t xml:space="preserve">Сумма единого налога </t>
  </si>
  <si>
    <t>Доходы за вычетом расходов</t>
  </si>
  <si>
    <t>5.1</t>
  </si>
  <si>
    <t>Доходы за вычетом расходов нарастающим итогом</t>
  </si>
  <si>
    <t>8.1</t>
  </si>
  <si>
    <t>Минимальный налог</t>
  </si>
  <si>
    <t>Чистый доход предпринимателя                                    (5-6-7)</t>
  </si>
  <si>
    <t>Единый налог на доходы, уменьшенные на величину расходов</t>
  </si>
  <si>
    <t>Месяц, год</t>
  </si>
  <si>
    <t>Период</t>
  </si>
  <si>
    <t>Остаток ДС на конец периода</t>
  </si>
  <si>
    <t>Услуги</t>
  </si>
  <si>
    <t>Выручка от реализации услуг, всего:</t>
  </si>
  <si>
    <t>Расходы на закупку материалов</t>
  </si>
  <si>
    <t>Закупки материалов</t>
  </si>
  <si>
    <t>Собственные средства</t>
  </si>
  <si>
    <t>Займы, кредиты</t>
  </si>
  <si>
    <t>Государственная субсидия</t>
  </si>
  <si>
    <t>Иные источники</t>
  </si>
  <si>
    <t>в т.ч.    Погашение кредита</t>
  </si>
  <si>
    <t>Проценты по кредиту</t>
  </si>
  <si>
    <t>Начало 1-го года прогноза</t>
  </si>
  <si>
    <t>ООО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</si>
</sst>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&quot;р.&quot;"/>
    <numFmt numFmtId="166" formatCode="#,##0.000"/>
    <numFmt numFmtId="167" formatCode="#,##0.0"/>
    <numFmt numFmtId="168" formatCode="#,##0.0000"/>
    <numFmt numFmtId="169" formatCode="#,##0_р_."/>
    <numFmt numFmtId="170" formatCode="#,##0.0&quot;р.&quot;"/>
  </numFmts>
  <fonts count="56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sz val="9.75"/>
      <color indexed="8"/>
      <name val="Arial Cyr"/>
      <family val="0"/>
    </font>
    <font>
      <b/>
      <sz val="14"/>
      <name val="Arial Cyr"/>
      <family val="2"/>
    </font>
    <font>
      <i/>
      <sz val="10"/>
      <name val="Arial Cyr"/>
      <family val="0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b/>
      <sz val="10.5"/>
      <color indexed="8"/>
      <name val="Arial Cyr"/>
      <family val="0"/>
    </font>
    <font>
      <b/>
      <sz val="14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7.5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57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1" fontId="0" fillId="33" borderId="11" xfId="0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 wrapText="1" indent="3"/>
    </xf>
    <xf numFmtId="0" fontId="0" fillId="33" borderId="11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57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top"/>
    </xf>
    <xf numFmtId="164" fontId="53" fillId="33" borderId="11" xfId="58" applyNumberFormat="1" applyFont="1" applyFill="1" applyBorder="1" applyAlignment="1">
      <alignment horizontal="center" vertical="center" wrapText="1"/>
    </xf>
    <xf numFmtId="167" fontId="53" fillId="34" borderId="11" xfId="57" applyNumberFormat="1" applyFont="1" applyFill="1" applyBorder="1" applyAlignment="1">
      <alignment horizontal="center" vertical="center" wrapText="1"/>
    </xf>
    <xf numFmtId="164" fontId="53" fillId="34" borderId="11" xfId="57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0" xfId="57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7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 indent="3"/>
    </xf>
    <xf numFmtId="0" fontId="1" fillId="33" borderId="0" xfId="0" applyFont="1" applyFill="1" applyAlignment="1">
      <alignment horizontal="right" vertical="center"/>
    </xf>
    <xf numFmtId="17" fontId="1" fillId="33" borderId="16" xfId="0" applyNumberFormat="1" applyFont="1" applyFill="1" applyBorder="1" applyAlignment="1">
      <alignment horizontal="center" vertical="center"/>
    </xf>
    <xf numFmtId="14" fontId="55" fillId="33" borderId="0" xfId="0" applyNumberFormat="1" applyFont="1" applyFill="1" applyAlignment="1">
      <alignment vertical="center"/>
    </xf>
    <xf numFmtId="41" fontId="0" fillId="35" borderId="11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41" fontId="0" fillId="34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движения денежных средств (первый год деятельности предприятия)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"/>
          <c:w val="0.95525"/>
          <c:h val="0.79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'Движение денежных средств'!$C$61:$O$61</c:f>
              <c:strCach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41702</c:v>
                </c:pt>
                <c:pt idx="4">
                  <c:v>41733</c:v>
                </c:pt>
                <c:pt idx="5">
                  <c:v>41764</c:v>
                </c:pt>
                <c:pt idx="6">
                  <c:v>41795</c:v>
                </c:pt>
                <c:pt idx="7">
                  <c:v>41826</c:v>
                </c:pt>
                <c:pt idx="8">
                  <c:v>41857</c:v>
                </c:pt>
                <c:pt idx="9">
                  <c:v>41888</c:v>
                </c:pt>
                <c:pt idx="10">
                  <c:v>41919</c:v>
                </c:pt>
                <c:pt idx="11">
                  <c:v>41950</c:v>
                </c:pt>
                <c:pt idx="12">
                  <c:v>41981</c:v>
                </c:pt>
              </c:strCache>
            </c:strRef>
          </c:cat>
          <c:val>
            <c:numRef>
              <c:f>'Движение денежных средств'!$C$62:$O$62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842680"/>
        <c:axId val="14039801"/>
      </c:lineChart>
      <c:dateAx>
        <c:axId val="3884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период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980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403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6965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1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Z51"/>
    </sheetView>
  </sheetViews>
  <sheetFormatPr defaultColWidth="9.00390625" defaultRowHeight="12.75"/>
  <cols>
    <col min="1" max="1" width="35.25390625" style="7" customWidth="1"/>
    <col min="2" max="2" width="12.75390625" style="7" customWidth="1"/>
    <col min="3" max="26" width="12.75390625" style="15" customWidth="1"/>
    <col min="27" max="16384" width="9.125" style="7" customWidth="1"/>
  </cols>
  <sheetData>
    <row r="1" spans="2:28" ht="21" customHeight="1">
      <c r="B1" s="10" t="s">
        <v>82</v>
      </c>
      <c r="C1" s="3"/>
      <c r="D1" s="3"/>
      <c r="E1" s="11"/>
      <c r="F1" s="11"/>
      <c r="G1" s="11"/>
      <c r="H1" s="12"/>
      <c r="I1" s="4"/>
      <c r="J1" s="4"/>
      <c r="K1" s="9"/>
      <c r="L1" s="9"/>
      <c r="M1" s="9"/>
      <c r="N1" s="9"/>
      <c r="O1" s="10" t="s">
        <v>83</v>
      </c>
      <c r="P1" s="4"/>
      <c r="Q1" s="11"/>
      <c r="R1" s="11"/>
      <c r="S1" s="11"/>
      <c r="T1" s="4"/>
      <c r="U1" s="4"/>
      <c r="V1" s="4"/>
      <c r="W1" s="9"/>
      <c r="X1" s="9"/>
      <c r="Y1" s="9"/>
      <c r="Z1" s="9"/>
      <c r="AA1" s="13"/>
      <c r="AB1" s="13"/>
    </row>
    <row r="2" spans="1:26" ht="21" customHeight="1">
      <c r="A2" s="2"/>
      <c r="B2" s="2"/>
      <c r="C2" s="3"/>
      <c r="D2" s="3"/>
      <c r="E2" s="113" t="s">
        <v>45</v>
      </c>
      <c r="F2" s="113"/>
      <c r="G2" s="113"/>
      <c r="H2" s="67"/>
      <c r="I2" s="5"/>
      <c r="J2" s="5"/>
      <c r="K2" s="6"/>
      <c r="L2" s="6"/>
      <c r="M2" s="6"/>
      <c r="N2" s="6"/>
      <c r="O2" s="3"/>
      <c r="P2" s="3"/>
      <c r="Q2" s="113" t="s">
        <v>45</v>
      </c>
      <c r="R2" s="113"/>
      <c r="S2" s="113"/>
      <c r="T2" s="5" t="str">
        <f>IF(H3="Вписать в ячейку H2 вид деятельности создаваемого предприятия!"," ",H2)</f>
        <v> </v>
      </c>
      <c r="U2" s="5"/>
      <c r="V2" s="5"/>
      <c r="W2" s="6"/>
      <c r="X2" s="6"/>
      <c r="Y2" s="6"/>
      <c r="Z2" s="6"/>
    </row>
    <row r="3" spans="1:15" ht="12.75">
      <c r="A3" s="14" t="s">
        <v>32</v>
      </c>
      <c r="B3" s="7" t="s">
        <v>121</v>
      </c>
      <c r="H3" s="68" t="str">
        <f>IF(H2=0,"Вписать в ячейку H2 вид деятельности создаваемого предприятия!"," ")</f>
        <v>Вписать в ячейку H2 вид деятельности создаваемого предприятия!</v>
      </c>
      <c r="O3" s="7" t="s">
        <v>33</v>
      </c>
    </row>
    <row r="4" spans="1:15" ht="12.75">
      <c r="A4" s="14" t="s">
        <v>34</v>
      </c>
      <c r="B4" s="7" t="s">
        <v>50</v>
      </c>
      <c r="O4" s="7" t="s">
        <v>50</v>
      </c>
    </row>
    <row r="5" spans="1:26" ht="12.75">
      <c r="A5" s="16" t="s">
        <v>62</v>
      </c>
      <c r="B5" s="13" t="s">
        <v>97</v>
      </c>
      <c r="C5" s="9"/>
      <c r="D5" s="9"/>
      <c r="E5" s="9"/>
      <c r="F5" s="9"/>
      <c r="H5" s="105" t="s">
        <v>120</v>
      </c>
      <c r="I5" s="107">
        <v>41640</v>
      </c>
      <c r="J5" s="9"/>
      <c r="K5" s="9"/>
      <c r="L5" s="9"/>
      <c r="M5" s="9"/>
      <c r="N5" s="9"/>
      <c r="O5" s="13" t="s">
        <v>97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>
      <c r="A6" s="16" t="s">
        <v>35</v>
      </c>
      <c r="B6" s="13" t="s">
        <v>110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3" t="s">
        <v>110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17"/>
      <c r="B7" s="17"/>
      <c r="C7" s="69"/>
      <c r="D7" s="6"/>
      <c r="E7" s="1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8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114" t="s">
        <v>6</v>
      </c>
      <c r="B8" s="121">
        <v>0</v>
      </c>
      <c r="C8" s="118" t="s">
        <v>84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115" t="s">
        <v>85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/>
    </row>
    <row r="9" spans="1:26" ht="12.75" customHeight="1">
      <c r="A9" s="114"/>
      <c r="B9" s="122"/>
      <c r="C9" s="19">
        <v>1</v>
      </c>
      <c r="D9" s="19">
        <f>IF(C9&gt;0,C9+1,0)</f>
        <v>2</v>
      </c>
      <c r="E9" s="19">
        <f>IF(D9&gt;0,D9+1,0)</f>
        <v>3</v>
      </c>
      <c r="F9" s="19">
        <f>IF(E9&gt;0,E9+1,0)</f>
        <v>4</v>
      </c>
      <c r="G9" s="19">
        <f>IF(F9&gt;0,F9+1,0)</f>
        <v>5</v>
      </c>
      <c r="H9" s="19">
        <f>IF(G9&gt;0,G9+1,0)</f>
        <v>6</v>
      </c>
      <c r="I9" s="19">
        <f aca="true" t="shared" si="0" ref="I9:Z9">IF(H9&gt;0,H9+1,0)</f>
        <v>7</v>
      </c>
      <c r="J9" s="19">
        <f t="shared" si="0"/>
        <v>8</v>
      </c>
      <c r="K9" s="19">
        <f t="shared" si="0"/>
        <v>9</v>
      </c>
      <c r="L9" s="19">
        <f t="shared" si="0"/>
        <v>10</v>
      </c>
      <c r="M9" s="19">
        <f t="shared" si="0"/>
        <v>11</v>
      </c>
      <c r="N9" s="19">
        <f t="shared" si="0"/>
        <v>12</v>
      </c>
      <c r="O9" s="19">
        <f t="shared" si="0"/>
        <v>13</v>
      </c>
      <c r="P9" s="19">
        <f t="shared" si="0"/>
        <v>14</v>
      </c>
      <c r="Q9" s="19">
        <f t="shared" si="0"/>
        <v>15</v>
      </c>
      <c r="R9" s="19">
        <f t="shared" si="0"/>
        <v>16</v>
      </c>
      <c r="S9" s="19">
        <f t="shared" si="0"/>
        <v>17</v>
      </c>
      <c r="T9" s="19">
        <f t="shared" si="0"/>
        <v>18</v>
      </c>
      <c r="U9" s="19">
        <f t="shared" si="0"/>
        <v>19</v>
      </c>
      <c r="V9" s="19">
        <f t="shared" si="0"/>
        <v>20</v>
      </c>
      <c r="W9" s="19">
        <f t="shared" si="0"/>
        <v>21</v>
      </c>
      <c r="X9" s="19">
        <f t="shared" si="0"/>
        <v>22</v>
      </c>
      <c r="Y9" s="19">
        <f t="shared" si="0"/>
        <v>23</v>
      </c>
      <c r="Z9" s="19">
        <f t="shared" si="0"/>
        <v>24</v>
      </c>
    </row>
    <row r="10" spans="1:26" s="20" customFormat="1" ht="12.75">
      <c r="A10" s="114"/>
      <c r="B10" s="106" t="str">
        <f>IF(SUM($C$9:$Z$9)=0,"-",IF(C9=1,"0-й период","-"))</f>
        <v>0-й период</v>
      </c>
      <c r="C10" s="106">
        <f>IF(SUM($C$9:$Z$9)=0,$I$5,IF(D9=1,"0-й период",IF(C9=0,"-",$I$5)))</f>
        <v>41640</v>
      </c>
      <c r="D10" s="106">
        <f>IF(SUM($C$9:$Z$9)=0,$I$5+31,IF(E9=1,"0-й период",IF(D9=0,"-",$I$5+31)))</f>
        <v>41671</v>
      </c>
      <c r="E10" s="106">
        <f>IF(SUM($C$9:$Z$9)=0,$I$5+62,IF(F9=1,"0-й период",IF(E9=0,"-",$I$5+62)))</f>
        <v>41702</v>
      </c>
      <c r="F10" s="106">
        <f>IF(SUM($C$9:$Z$9)=0,$I$5+93,IF(G9=1,"0-й период",IF(F9=0,"-",$I$5+93)))</f>
        <v>41733</v>
      </c>
      <c r="G10" s="106">
        <f>IF(SUM($C$9:$Z$9)=0,$I$5+124,IF(H9=1,"0-й период",IF(G9=0,"-",$I$5+124)))</f>
        <v>41764</v>
      </c>
      <c r="H10" s="106">
        <f>IF(SUM($C$9:$Z$9)=0,$I$5+155,IF(I9=1,"0-й период",IF(H9=0,"-",$I$5+155)))</f>
        <v>41795</v>
      </c>
      <c r="I10" s="106">
        <f>IF(SUM($C$9:$Z$9)=0,$I$5+186,IF(J9=1,"0-й период",IF(I9=0,"-",$I$5+186)))</f>
        <v>41826</v>
      </c>
      <c r="J10" s="106">
        <f>IF(SUM($C$9:$Z$9)=0,$I$5+217,IF(K9=1,"0-й период",IF(J9=0,"-",$I$5+217)))</f>
        <v>41857</v>
      </c>
      <c r="K10" s="106">
        <f>IF(SUM($C$9:$Z$9)=0,$I$5+248,IF(L9=1,"0-й период",IF(K9=0,"-",$I$5+248)))</f>
        <v>41888</v>
      </c>
      <c r="L10" s="106">
        <f>IF(SUM($C$9:$Z$9)=0,$I$5+279,IF(M9=1,"0-й период",IF(L9=0,"-",$I$5+279)))</f>
        <v>41919</v>
      </c>
      <c r="M10" s="106">
        <f>IF(SUM($C$9:$Z$9)=0,$I$5+310,IF(N9=1,"0-й период",IF(M9=0,"-",$I$5+310)))</f>
        <v>41950</v>
      </c>
      <c r="N10" s="106">
        <f>IF(SUM($C$9:$Z$9)=0,$I$5+341,IF(O9=1,"0-й период",IF(N9=0,"-",$I$5+341)))</f>
        <v>41981</v>
      </c>
      <c r="O10" s="106">
        <f>IF(SUM($C$9:$Z$9)=0,$I$5+372,IF(P9=1,"0-й период",IF(O9=0,"-",$I$5+372)))</f>
        <v>42012</v>
      </c>
      <c r="P10" s="106">
        <f>IF(SUM($C$9:$Z$9)=0,$I$5+403,IF(Q9=1,"0-й период",IF(P9=0,"-",$I$5+403)))</f>
        <v>42043</v>
      </c>
      <c r="Q10" s="106">
        <f>IF(SUM($C$9:$Z$9)=0,$I$5+434,IF(R9=1,"0-й период",IF(Q9=0,"-",$I$5+434)))</f>
        <v>42074</v>
      </c>
      <c r="R10" s="106">
        <f>IF(SUM($C$9:$Z$9)=0,$I$5+465,IF(S9=1,"0-й период",IF(R9=0,"-",$I$5+465)))</f>
        <v>42105</v>
      </c>
      <c r="S10" s="106">
        <f>IF(SUM($C$9:$Z$9)=0,$I$5+496,IF(T9=1,"0-й период",IF(S9=0,"-",$I$5+496)))</f>
        <v>42136</v>
      </c>
      <c r="T10" s="106">
        <f>IF(SUM($C$9:$Z$9)=0,$I$5+527,IF(U9=1,"0-й период",IF(T9=0,"-",$I$5+527)))</f>
        <v>42167</v>
      </c>
      <c r="U10" s="106">
        <f>IF(SUM($C$9:$Z$9)=0,$I$5+558,IF(V9=1,"0-й период",IF(U9=0,"-",$I$5+558)))</f>
        <v>42198</v>
      </c>
      <c r="V10" s="106">
        <f>IF(SUM($C$9:$Z$9)=0,$I$5+589,IF(W9=1,"0-й период",IF(V9=0,"-",$I$5+589)))</f>
        <v>42229</v>
      </c>
      <c r="W10" s="106">
        <f>IF(SUM($C$9:$Z$9)=0,$I$5+620,IF(X9=1,"0-й период",IF(W9=0,"-",$I$5+620)))</f>
        <v>42260</v>
      </c>
      <c r="X10" s="106">
        <f>IF(SUM($C$9:$Z$9)=0,$I$5+651,IF(Y9=1,"0-й период",IF(X9=0,"-",$I$5+651)))</f>
        <v>42291</v>
      </c>
      <c r="Y10" s="106">
        <f>IF(SUM($C$9:$Z$9)=0,$I$5+682,IF(Z9=1,"0-й период",IF(Y9=0,"-",$I$5+682)))</f>
        <v>42322</v>
      </c>
      <c r="Z10" s="106">
        <f>IF(SUM($C$9:$Z$9)=0,$I$5+713,IF(Z9=0,"-",$I$5+713))</f>
        <v>42353</v>
      </c>
    </row>
    <row r="11" spans="1:26" ht="13.5" customHeight="1">
      <c r="A11" s="22" t="s">
        <v>40</v>
      </c>
      <c r="B11" s="48">
        <f>SUM(B13:B16)</f>
        <v>0</v>
      </c>
      <c r="C11" s="48">
        <f aca="true" t="shared" si="1" ref="C11:Z11">SUM(C13:C16)</f>
        <v>0</v>
      </c>
      <c r="D11" s="48">
        <f t="shared" si="1"/>
        <v>0</v>
      </c>
      <c r="E11" s="48">
        <f t="shared" si="1"/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8">
        <f t="shared" si="1"/>
        <v>0</v>
      </c>
      <c r="O11" s="48">
        <f t="shared" si="1"/>
        <v>0</v>
      </c>
      <c r="P11" s="48">
        <f t="shared" si="1"/>
        <v>0</v>
      </c>
      <c r="Q11" s="48">
        <f t="shared" si="1"/>
        <v>0</v>
      </c>
      <c r="R11" s="48">
        <f t="shared" si="1"/>
        <v>0</v>
      </c>
      <c r="S11" s="48">
        <f t="shared" si="1"/>
        <v>0</v>
      </c>
      <c r="T11" s="48">
        <f t="shared" si="1"/>
        <v>0</v>
      </c>
      <c r="U11" s="48">
        <f t="shared" si="1"/>
        <v>0</v>
      </c>
      <c r="V11" s="48">
        <f t="shared" si="1"/>
        <v>0</v>
      </c>
      <c r="W11" s="48">
        <f t="shared" si="1"/>
        <v>0</v>
      </c>
      <c r="X11" s="48">
        <f t="shared" si="1"/>
        <v>0</v>
      </c>
      <c r="Y11" s="48">
        <f t="shared" si="1"/>
        <v>0</v>
      </c>
      <c r="Z11" s="48">
        <f t="shared" si="1"/>
        <v>0</v>
      </c>
    </row>
    <row r="12" spans="1:26" ht="13.5" customHeight="1">
      <c r="A12" s="51" t="s">
        <v>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104" t="s">
        <v>114</v>
      </c>
      <c r="B13" s="48"/>
      <c r="C13" s="10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104" t="s">
        <v>115</v>
      </c>
      <c r="B14" s="48"/>
      <c r="C14" s="10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 customHeight="1">
      <c r="A15" s="104" t="s">
        <v>116</v>
      </c>
      <c r="B15" s="48"/>
      <c r="C15" s="10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 customHeight="1">
      <c r="A16" s="104" t="s">
        <v>117</v>
      </c>
      <c r="B16" s="48"/>
      <c r="C16" s="10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3" customHeight="1">
      <c r="A17" s="2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109" customFormat="1" ht="17.25" customHeight="1">
      <c r="A18" s="110" t="s">
        <v>111</v>
      </c>
      <c r="B18" s="111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3" customHeight="1">
      <c r="A19" s="2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2.75" customHeight="1">
      <c r="A20" s="22" t="s">
        <v>39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2.75">
      <c r="A21" s="22" t="s">
        <v>112</v>
      </c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 customHeight="1">
      <c r="A22" s="22" t="s">
        <v>56</v>
      </c>
      <c r="B22" s="49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3.5" customHeight="1">
      <c r="A23" s="22" t="s">
        <v>36</v>
      </c>
      <c r="B23" s="49">
        <f>SUM(B24:B25)</f>
        <v>0</v>
      </c>
      <c r="C23" s="108">
        <f>SUM(C26:C31)</f>
        <v>0</v>
      </c>
      <c r="D23" s="108">
        <f aca="true" t="shared" si="2" ref="D23:Z23">SUM(D26:D31)</f>
        <v>0</v>
      </c>
      <c r="E23" s="108">
        <f t="shared" si="2"/>
        <v>0</v>
      </c>
      <c r="F23" s="108">
        <f t="shared" si="2"/>
        <v>0</v>
      </c>
      <c r="G23" s="108">
        <f t="shared" si="2"/>
        <v>0</v>
      </c>
      <c r="H23" s="108">
        <f t="shared" si="2"/>
        <v>0</v>
      </c>
      <c r="I23" s="108">
        <f t="shared" si="2"/>
        <v>0</v>
      </c>
      <c r="J23" s="108">
        <f t="shared" si="2"/>
        <v>0</v>
      </c>
      <c r="K23" s="108">
        <f t="shared" si="2"/>
        <v>0</v>
      </c>
      <c r="L23" s="108">
        <f t="shared" si="2"/>
        <v>0</v>
      </c>
      <c r="M23" s="108">
        <f t="shared" si="2"/>
        <v>0</v>
      </c>
      <c r="N23" s="108">
        <f t="shared" si="2"/>
        <v>0</v>
      </c>
      <c r="O23" s="108">
        <f t="shared" si="2"/>
        <v>0</v>
      </c>
      <c r="P23" s="108">
        <f t="shared" si="2"/>
        <v>0</v>
      </c>
      <c r="Q23" s="108">
        <f t="shared" si="2"/>
        <v>0</v>
      </c>
      <c r="R23" s="108">
        <f t="shared" si="2"/>
        <v>0</v>
      </c>
      <c r="S23" s="108">
        <f t="shared" si="2"/>
        <v>0</v>
      </c>
      <c r="T23" s="108">
        <f t="shared" si="2"/>
        <v>0</v>
      </c>
      <c r="U23" s="108">
        <f t="shared" si="2"/>
        <v>0</v>
      </c>
      <c r="V23" s="108">
        <f t="shared" si="2"/>
        <v>0</v>
      </c>
      <c r="W23" s="108">
        <f t="shared" si="2"/>
        <v>0</v>
      </c>
      <c r="X23" s="108">
        <f t="shared" si="2"/>
        <v>0</v>
      </c>
      <c r="Y23" s="108">
        <f t="shared" si="2"/>
        <v>0</v>
      </c>
      <c r="Z23" s="108">
        <f t="shared" si="2"/>
        <v>0</v>
      </c>
    </row>
    <row r="24" spans="1:26" ht="13.5" customHeight="1">
      <c r="A24" s="21" t="s">
        <v>70</v>
      </c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customHeight="1">
      <c r="A25" s="50"/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20" customFormat="1" ht="13.5" customHeight="1">
      <c r="A26" s="22" t="s">
        <v>71</v>
      </c>
      <c r="B26" s="4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3.5" customHeight="1">
      <c r="A27" s="22" t="s">
        <v>57</v>
      </c>
      <c r="B27" s="4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3.5" customHeight="1">
      <c r="A28" s="22" t="s">
        <v>3</v>
      </c>
      <c r="B28" s="49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3.5" customHeight="1">
      <c r="A29" s="22" t="s">
        <v>1</v>
      </c>
      <c r="B29" s="49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3.5" customHeight="1">
      <c r="A30" s="22" t="s">
        <v>2</v>
      </c>
      <c r="B30" s="49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3.5" customHeight="1">
      <c r="A31" s="22" t="s">
        <v>4</v>
      </c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22" t="s">
        <v>20</v>
      </c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22" t="s">
        <v>38</v>
      </c>
      <c r="B33" s="49">
        <f>SUM(B34:B40)</f>
        <v>0</v>
      </c>
      <c r="C33" s="48">
        <f aca="true" t="shared" si="3" ref="C33:Z33">SUM(C34:C40)</f>
        <v>0</v>
      </c>
      <c r="D33" s="48">
        <f t="shared" si="3"/>
        <v>0</v>
      </c>
      <c r="E33" s="48">
        <f t="shared" si="3"/>
        <v>0</v>
      </c>
      <c r="F33" s="48">
        <f t="shared" si="3"/>
        <v>0</v>
      </c>
      <c r="G33" s="48">
        <f t="shared" si="3"/>
        <v>0</v>
      </c>
      <c r="H33" s="48">
        <f t="shared" si="3"/>
        <v>0</v>
      </c>
      <c r="I33" s="48">
        <f t="shared" si="3"/>
        <v>0</v>
      </c>
      <c r="J33" s="48">
        <f t="shared" si="3"/>
        <v>0</v>
      </c>
      <c r="K33" s="48">
        <f t="shared" si="3"/>
        <v>0</v>
      </c>
      <c r="L33" s="48">
        <f t="shared" si="3"/>
        <v>0</v>
      </c>
      <c r="M33" s="48">
        <f t="shared" si="3"/>
        <v>0</v>
      </c>
      <c r="N33" s="48">
        <f t="shared" si="3"/>
        <v>0</v>
      </c>
      <c r="O33" s="48">
        <f t="shared" si="3"/>
        <v>0</v>
      </c>
      <c r="P33" s="48">
        <f t="shared" si="3"/>
        <v>0</v>
      </c>
      <c r="Q33" s="48">
        <f t="shared" si="3"/>
        <v>0</v>
      </c>
      <c r="R33" s="48">
        <f t="shared" si="3"/>
        <v>0</v>
      </c>
      <c r="S33" s="48">
        <f t="shared" si="3"/>
        <v>0</v>
      </c>
      <c r="T33" s="48">
        <f t="shared" si="3"/>
        <v>0</v>
      </c>
      <c r="U33" s="48">
        <f t="shared" si="3"/>
        <v>0</v>
      </c>
      <c r="V33" s="48">
        <f t="shared" si="3"/>
        <v>0</v>
      </c>
      <c r="W33" s="48">
        <f t="shared" si="3"/>
        <v>0</v>
      </c>
      <c r="X33" s="48">
        <f t="shared" si="3"/>
        <v>0</v>
      </c>
      <c r="Y33" s="48">
        <f t="shared" si="3"/>
        <v>0</v>
      </c>
      <c r="Z33" s="48">
        <f t="shared" si="3"/>
        <v>0</v>
      </c>
    </row>
    <row r="34" spans="1:26" ht="13.5" customHeight="1">
      <c r="A34" s="21" t="s">
        <v>86</v>
      </c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0" t="s">
        <v>72</v>
      </c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0" t="s">
        <v>73</v>
      </c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0" t="s">
        <v>76</v>
      </c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0" t="s">
        <v>74</v>
      </c>
      <c r="B38" s="49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13.5" customHeight="1">
      <c r="A39" s="50" t="s">
        <v>75</v>
      </c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22" t="s">
        <v>42</v>
      </c>
      <c r="B41" s="49">
        <f>SUM(B42:B43)</f>
        <v>0</v>
      </c>
      <c r="C41" s="48">
        <f aca="true" t="shared" si="4" ref="C41:Z41">SUM(C42:C43)</f>
        <v>0</v>
      </c>
      <c r="D41" s="48">
        <f t="shared" si="4"/>
        <v>0</v>
      </c>
      <c r="E41" s="48">
        <f t="shared" si="4"/>
        <v>0</v>
      </c>
      <c r="F41" s="48">
        <f t="shared" si="4"/>
        <v>0</v>
      </c>
      <c r="G41" s="48">
        <f t="shared" si="4"/>
        <v>0</v>
      </c>
      <c r="H41" s="48">
        <f t="shared" si="4"/>
        <v>0</v>
      </c>
      <c r="I41" s="48">
        <f t="shared" si="4"/>
        <v>0</v>
      </c>
      <c r="J41" s="48">
        <f t="shared" si="4"/>
        <v>0</v>
      </c>
      <c r="K41" s="48">
        <f t="shared" si="4"/>
        <v>0</v>
      </c>
      <c r="L41" s="48">
        <f t="shared" si="4"/>
        <v>0</v>
      </c>
      <c r="M41" s="48">
        <f t="shared" si="4"/>
        <v>0</v>
      </c>
      <c r="N41" s="48">
        <f t="shared" si="4"/>
        <v>0</v>
      </c>
      <c r="O41" s="48">
        <f t="shared" si="4"/>
        <v>0</v>
      </c>
      <c r="P41" s="48">
        <f t="shared" si="4"/>
        <v>0</v>
      </c>
      <c r="Q41" s="48">
        <f t="shared" si="4"/>
        <v>0</v>
      </c>
      <c r="R41" s="48">
        <f t="shared" si="4"/>
        <v>0</v>
      </c>
      <c r="S41" s="48">
        <f t="shared" si="4"/>
        <v>0</v>
      </c>
      <c r="T41" s="48">
        <f t="shared" si="4"/>
        <v>0</v>
      </c>
      <c r="U41" s="48">
        <f t="shared" si="4"/>
        <v>0</v>
      </c>
      <c r="V41" s="48">
        <f t="shared" si="4"/>
        <v>0</v>
      </c>
      <c r="W41" s="48">
        <f t="shared" si="4"/>
        <v>0</v>
      </c>
      <c r="X41" s="48">
        <f t="shared" si="4"/>
        <v>0</v>
      </c>
      <c r="Y41" s="48">
        <f t="shared" si="4"/>
        <v>0</v>
      </c>
      <c r="Z41" s="48">
        <f t="shared" si="4"/>
        <v>0</v>
      </c>
    </row>
    <row r="42" spans="1:26" ht="13.5" customHeight="1">
      <c r="A42" s="21" t="s">
        <v>118</v>
      </c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0" t="s">
        <v>119</v>
      </c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22" t="s">
        <v>44</v>
      </c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7.5" customHeight="1">
      <c r="A45" s="23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>
      <c r="A46" s="114" t="s">
        <v>43</v>
      </c>
      <c r="B46" s="25" t="s">
        <v>87</v>
      </c>
      <c r="D46" s="24"/>
      <c r="E46" s="24"/>
      <c r="F46" s="8" t="s">
        <v>46</v>
      </c>
      <c r="G46" s="24"/>
      <c r="H46" s="24"/>
      <c r="I46" s="24"/>
      <c r="J46" s="24"/>
      <c r="K46" s="24"/>
      <c r="L46" s="24"/>
      <c r="M46" s="24"/>
      <c r="N46" s="24"/>
      <c r="O46" s="25" t="s">
        <v>87</v>
      </c>
      <c r="P46" s="24"/>
      <c r="Q46" s="24"/>
      <c r="R46" s="8" t="s">
        <v>46</v>
      </c>
      <c r="S46" s="24"/>
      <c r="T46" s="24"/>
      <c r="U46" s="24"/>
      <c r="V46" s="24"/>
      <c r="W46" s="24"/>
      <c r="X46" s="24"/>
      <c r="Y46" s="24"/>
      <c r="Z46" s="24"/>
    </row>
    <row r="47" spans="1:26" ht="12.75">
      <c r="A47" s="114"/>
      <c r="B47" s="26" t="s">
        <v>88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6" t="s">
        <v>89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3.5" customHeight="1">
      <c r="A48" s="21" t="s">
        <v>81</v>
      </c>
      <c r="B48" s="71">
        <v>0.34</v>
      </c>
      <c r="D48" s="24"/>
      <c r="E48" s="24"/>
      <c r="F48" s="27" t="s">
        <v>47</v>
      </c>
      <c r="G48" s="112"/>
      <c r="H48" s="112"/>
      <c r="I48" s="112"/>
      <c r="J48" s="112"/>
      <c r="K48" s="112"/>
      <c r="L48" s="112"/>
      <c r="M48" s="112"/>
      <c r="N48" s="24"/>
      <c r="O48" s="71">
        <v>0.34</v>
      </c>
      <c r="P48" s="24"/>
      <c r="Q48" s="24"/>
      <c r="R48" s="27" t="s">
        <v>47</v>
      </c>
      <c r="S48" s="112" t="str">
        <f>IF(G49="Вписать в ячейку G48 фамилию, имя отчество предпринимателя!"," ",G48)</f>
        <v> </v>
      </c>
      <c r="T48" s="112"/>
      <c r="U48" s="112"/>
      <c r="V48" s="112"/>
      <c r="W48" s="112"/>
      <c r="X48" s="112"/>
      <c r="Y48" s="112"/>
      <c r="Z48" s="24"/>
    </row>
    <row r="49" spans="1:26" ht="27.75" customHeight="1">
      <c r="A49" s="21" t="s">
        <v>80</v>
      </c>
      <c r="B49" s="72">
        <v>0</v>
      </c>
      <c r="D49" s="24"/>
      <c r="E49" s="28"/>
      <c r="F49" s="27"/>
      <c r="G49" s="70" t="str">
        <f>IF(G48=0,"Вписать в ячейку G48 фамилию, имя отчество предпринимателя!"," ")</f>
        <v>Вписать в ячейку G48 фамилию, имя отчество предпринимателя!</v>
      </c>
      <c r="H49" s="28"/>
      <c r="I49" s="28"/>
      <c r="J49" s="28"/>
      <c r="K49" s="28"/>
      <c r="L49" s="28"/>
      <c r="M49" s="28"/>
      <c r="N49" s="28"/>
      <c r="O49" s="72">
        <v>0</v>
      </c>
      <c r="P49" s="24"/>
      <c r="Q49" s="28"/>
      <c r="R49" s="27"/>
      <c r="S49" s="28"/>
      <c r="T49" s="28"/>
      <c r="U49" s="28"/>
      <c r="V49" s="28"/>
      <c r="W49" s="28"/>
      <c r="X49" s="28"/>
      <c r="Y49" s="28"/>
      <c r="Z49" s="28"/>
    </row>
    <row r="50" spans="1:26" ht="25.5">
      <c r="A50" s="21" t="s">
        <v>55</v>
      </c>
      <c r="B50" s="71">
        <v>0.002</v>
      </c>
      <c r="D50" s="24"/>
      <c r="E50" s="28"/>
      <c r="F50" s="27" t="s">
        <v>48</v>
      </c>
      <c r="G50" s="29"/>
      <c r="H50" s="29"/>
      <c r="I50" s="29"/>
      <c r="J50" s="28"/>
      <c r="K50" s="28"/>
      <c r="L50" s="28"/>
      <c r="M50" s="28"/>
      <c r="N50" s="28"/>
      <c r="O50" s="71">
        <v>0.002</v>
      </c>
      <c r="P50" s="24"/>
      <c r="Q50" s="28"/>
      <c r="R50" s="27" t="s">
        <v>48</v>
      </c>
      <c r="S50" s="29"/>
      <c r="T50" s="29"/>
      <c r="U50" s="29"/>
      <c r="V50" s="28"/>
      <c r="W50" s="28"/>
      <c r="X50" s="28"/>
      <c r="Y50" s="28"/>
      <c r="Z50" s="28"/>
    </row>
    <row r="51" spans="1:26" ht="25.5">
      <c r="A51" s="21" t="s">
        <v>106</v>
      </c>
      <c r="B51" s="73">
        <v>0.15</v>
      </c>
      <c r="D51" s="24"/>
      <c r="E51" s="28"/>
      <c r="F51" s="27"/>
      <c r="G51" s="30"/>
      <c r="H51" s="30"/>
      <c r="I51" s="30"/>
      <c r="J51" s="28"/>
      <c r="K51" s="28"/>
      <c r="L51" s="28"/>
      <c r="M51" s="28"/>
      <c r="N51" s="28"/>
      <c r="O51" s="73">
        <v>0.15</v>
      </c>
      <c r="P51" s="24"/>
      <c r="Q51" s="28"/>
      <c r="R51" s="27"/>
      <c r="S51" s="30"/>
      <c r="T51" s="30"/>
      <c r="U51" s="30"/>
      <c r="V51" s="28"/>
      <c r="W51" s="28"/>
      <c r="X51" s="28"/>
      <c r="Y51" s="28"/>
      <c r="Z51" s="28"/>
    </row>
    <row r="52" spans="1:26" ht="12.75">
      <c r="A52" s="23"/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>
      <c r="A53" s="23"/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>
      <c r="A54" s="23"/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>
      <c r="A55" s="23"/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>
      <c r="A56" s="23"/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>
      <c r="A57" s="23"/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>
      <c r="A58" s="23"/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>
      <c r="A59" s="23"/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>
      <c r="A60" s="23"/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>
      <c r="A61" s="23"/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>
      <c r="A62" s="23"/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>
      <c r="A63" s="23"/>
      <c r="B63" s="2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>
      <c r="A64" s="23"/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>
      <c r="A65" s="23"/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>
      <c r="A66" s="23"/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>
      <c r="A67" s="23"/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>
      <c r="A68" s="23"/>
      <c r="B68" s="2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>
      <c r="A69" s="23"/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>
      <c r="A70" s="23"/>
      <c r="B70" s="2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>
      <c r="A71" s="23"/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>
      <c r="A72" s="23"/>
      <c r="B72" s="2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23"/>
      <c r="B73" s="2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>
      <c r="A74" s="23"/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23"/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>
      <c r="A76" s="23"/>
      <c r="B76" s="2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>
      <c r="A77" s="23"/>
      <c r="B77" s="2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23"/>
      <c r="B78" s="2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>
      <c r="A79" s="23"/>
      <c r="B79" s="2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>
      <c r="A80" s="23"/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>
      <c r="A81" s="23"/>
      <c r="B81" s="2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>
      <c r="A82" s="23"/>
      <c r="B82" s="2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>
      <c r="A83" s="23"/>
      <c r="B83" s="2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>
      <c r="A84" s="23"/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>
      <c r="A85" s="23"/>
      <c r="B85" s="2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>
      <c r="A86" s="23"/>
      <c r="B86" s="2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>
      <c r="A87" s="23"/>
      <c r="B87" s="2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23"/>
      <c r="B88" s="2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>
      <c r="A89" s="23"/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>
      <c r="A90" s="23"/>
      <c r="B90" s="2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23"/>
      <c r="B91" s="2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>
      <c r="A92" s="23"/>
      <c r="B92" s="2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>
      <c r="A93" s="23"/>
      <c r="B93" s="2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>
      <c r="A94" s="23"/>
      <c r="B94" s="2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>
      <c r="A95" s="23"/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>
      <c r="A96" s="23"/>
      <c r="B96" s="2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>
      <c r="A97" s="23"/>
      <c r="B97" s="2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>
      <c r="A98" s="23"/>
      <c r="B98" s="2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>
      <c r="A99" s="23"/>
      <c r="B99" s="2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>
      <c r="A100" s="23"/>
      <c r="B100" s="2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>
      <c r="A101" s="23"/>
      <c r="B101" s="2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>
      <c r="A102" s="23"/>
      <c r="B102" s="2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>
      <c r="A103" s="23"/>
      <c r="B103" s="2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>
      <c r="A104" s="23"/>
      <c r="B104" s="2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>
      <c r="A105" s="23"/>
      <c r="B105" s="2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>
      <c r="A106" s="23"/>
      <c r="B106" s="23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>
      <c r="A107" s="23"/>
      <c r="B107" s="23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>
      <c r="A108" s="23"/>
      <c r="B108" s="23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>
      <c r="A109" s="23"/>
      <c r="B109" s="23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>
      <c r="A110" s="23"/>
      <c r="B110" s="23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>
      <c r="A111" s="23"/>
      <c r="B111" s="23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>
      <c r="A112" s="23"/>
      <c r="B112" s="23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>
      <c r="A113" s="23"/>
      <c r="B113" s="23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>
      <c r="A114" s="23"/>
      <c r="B114" s="23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>
      <c r="A115" s="23"/>
      <c r="B115" s="23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>
      <c r="A116" s="23"/>
      <c r="B116" s="23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>
      <c r="A117" s="23"/>
      <c r="B117" s="23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>
      <c r="A118" s="23"/>
      <c r="B118" s="23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>
      <c r="A119" s="23"/>
      <c r="B119" s="23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>
      <c r="A120" s="23"/>
      <c r="B120" s="23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>
      <c r="A121" s="23"/>
      <c r="B121" s="23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>
      <c r="A122" s="23"/>
      <c r="B122" s="23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>
      <c r="A123" s="23"/>
      <c r="B123" s="23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>
      <c r="A124" s="23"/>
      <c r="B124" s="2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>
      <c r="A125" s="23"/>
      <c r="B125" s="23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>
      <c r="A126" s="23"/>
      <c r="B126" s="23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>
      <c r="A127" s="23"/>
      <c r="B127" s="23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>
      <c r="A128" s="23"/>
      <c r="B128" s="23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>
      <c r="A129" s="23"/>
      <c r="B129" s="23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>
      <c r="A130" s="23"/>
      <c r="B130" s="23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>
      <c r="A131" s="23"/>
      <c r="B131" s="23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>
      <c r="A132" s="23"/>
      <c r="B132" s="23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75">
      <c r="A133" s="23"/>
      <c r="B133" s="2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>
      <c r="A134" s="23"/>
      <c r="B134" s="23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>
      <c r="A135" s="23"/>
      <c r="B135" s="23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>
      <c r="A136" s="23"/>
      <c r="B136" s="23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>
      <c r="A137" s="23"/>
      <c r="B137" s="23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>
      <c r="A138" s="23"/>
      <c r="B138" s="23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>
      <c r="A139" s="23"/>
      <c r="B139" s="23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>
      <c r="A140" s="23"/>
      <c r="B140" s="23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>
      <c r="A141" s="23"/>
      <c r="B141" s="23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>
      <c r="A142" s="23"/>
      <c r="B142" s="23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>
      <c r="A143" s="23"/>
      <c r="B143" s="23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>
      <c r="A144" s="23"/>
      <c r="B144" s="23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>
      <c r="A145" s="23"/>
      <c r="B145" s="23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>
      <c r="A146" s="23"/>
      <c r="B146" s="23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>
      <c r="A147" s="23"/>
      <c r="B147" s="23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>
      <c r="A148" s="23"/>
      <c r="B148" s="23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>
      <c r="A149" s="23"/>
      <c r="B149" s="23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>
      <c r="A150" s="23"/>
      <c r="B150" s="23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>
      <c r="A151" s="23"/>
      <c r="B151" s="2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>
      <c r="A152" s="23"/>
      <c r="B152" s="23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>
      <c r="A153" s="23"/>
      <c r="B153" s="2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>
      <c r="A154" s="23"/>
      <c r="B154" s="23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>
      <c r="A155" s="23"/>
      <c r="B155" s="23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>
      <c r="A156" s="23"/>
      <c r="B156" s="23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>
      <c r="A157" s="23"/>
      <c r="B157" s="23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>
      <c r="A158" s="23"/>
      <c r="B158" s="23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>
      <c r="A159" s="23"/>
      <c r="B159" s="23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>
      <c r="A160" s="23"/>
      <c r="B160" s="23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>
      <c r="A161" s="23"/>
      <c r="B161" s="23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>
      <c r="A162" s="23"/>
      <c r="B162" s="23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>
      <c r="A163" s="23"/>
      <c r="B163" s="23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>
      <c r="A164" s="23"/>
      <c r="B164" s="23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>
      <c r="A165" s="23"/>
      <c r="B165" s="23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>
      <c r="A166" s="23"/>
      <c r="B166" s="23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>
      <c r="A167" s="23"/>
      <c r="B167" s="23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>
      <c r="A168" s="23"/>
      <c r="B168" s="23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>
      <c r="A169" s="23"/>
      <c r="B169" s="23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>
      <c r="A170" s="23"/>
      <c r="B170" s="23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>
      <c r="A171" s="23"/>
      <c r="B171" s="23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>
      <c r="A172" s="23"/>
      <c r="B172" s="23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>
      <c r="A173" s="23"/>
      <c r="B173" s="23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>
      <c r="A174" s="23"/>
      <c r="B174" s="23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>
      <c r="A175" s="23"/>
      <c r="B175" s="23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>
      <c r="A176" s="23"/>
      <c r="B176" s="23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>
      <c r="A177" s="23"/>
      <c r="B177" s="23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>
      <c r="A178" s="23"/>
      <c r="B178" s="23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>
      <c r="A179" s="23"/>
      <c r="B179" s="23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>
      <c r="A180" s="23"/>
      <c r="B180" s="23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>
      <c r="A181" s="23"/>
      <c r="B181" s="23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>
      <c r="A182" s="23"/>
      <c r="B182" s="23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>
      <c r="A183" s="23"/>
      <c r="B183" s="23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>
      <c r="A184" s="23"/>
      <c r="B184" s="23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>
      <c r="A185" s="23"/>
      <c r="B185" s="23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>
      <c r="A186" s="23"/>
      <c r="B186" s="23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>
      <c r="A187" s="23"/>
      <c r="B187" s="23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>
      <c r="A188" s="23"/>
      <c r="B188" s="23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>
      <c r="A189" s="23"/>
      <c r="B189" s="23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>
      <c r="A190" s="23"/>
      <c r="B190" s="23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>
      <c r="A191" s="23"/>
      <c r="B191" s="23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>
      <c r="A192" s="23"/>
      <c r="B192" s="23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75">
      <c r="A193" s="23"/>
      <c r="B193" s="23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75">
      <c r="A194" s="23"/>
      <c r="B194" s="23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75">
      <c r="A195" s="23"/>
      <c r="B195" s="23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75">
      <c r="A196" s="23"/>
      <c r="B196" s="23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75">
      <c r="A197" s="23"/>
      <c r="B197" s="23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75">
      <c r="A198" s="23"/>
      <c r="B198" s="23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75">
      <c r="A199" s="23"/>
      <c r="B199" s="23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75">
      <c r="A200" s="23"/>
      <c r="B200" s="23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75">
      <c r="A201" s="23"/>
      <c r="B201" s="23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75">
      <c r="A202" s="23"/>
      <c r="B202" s="23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75">
      <c r="A203" s="23"/>
      <c r="B203" s="23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75">
      <c r="A204" s="23"/>
      <c r="B204" s="23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75">
      <c r="A205" s="23"/>
      <c r="B205" s="23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75">
      <c r="A206" s="23"/>
      <c r="B206" s="23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75">
      <c r="A207" s="23"/>
      <c r="B207" s="23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75">
      <c r="A208" s="23"/>
      <c r="B208" s="23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75">
      <c r="A209" s="23"/>
      <c r="B209" s="23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75">
      <c r="A210" s="23"/>
      <c r="B210" s="23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75">
      <c r="A211" s="23"/>
      <c r="B211" s="23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75">
      <c r="A212" s="23"/>
      <c r="B212" s="23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75">
      <c r="A213" s="23"/>
      <c r="B213" s="23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75">
      <c r="A214" s="23"/>
      <c r="B214" s="23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75">
      <c r="A215" s="23"/>
      <c r="B215" s="23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75">
      <c r="A216" s="23"/>
      <c r="B216" s="23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75">
      <c r="A217" s="23"/>
      <c r="B217" s="23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75">
      <c r="A218" s="23"/>
      <c r="B218" s="23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75">
      <c r="A219" s="23"/>
      <c r="B219" s="23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75">
      <c r="A220" s="23"/>
      <c r="B220" s="23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75">
      <c r="A221" s="23"/>
      <c r="B221" s="23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75">
      <c r="A222" s="23"/>
      <c r="B222" s="23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75">
      <c r="A223" s="23"/>
      <c r="B223" s="23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75">
      <c r="A224" s="23"/>
      <c r="B224" s="23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75">
      <c r="A225" s="23"/>
      <c r="B225" s="23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75">
      <c r="A226" s="23"/>
      <c r="B226" s="23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75">
      <c r="A227" s="23"/>
      <c r="B227" s="23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75">
      <c r="A228" s="23"/>
      <c r="B228" s="23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>
      <c r="A229" s="23"/>
      <c r="B229" s="23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75">
      <c r="A230" s="23"/>
      <c r="B230" s="23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75">
      <c r="A231" s="23"/>
      <c r="B231" s="23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>
      <c r="A232" s="23"/>
      <c r="B232" s="23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75">
      <c r="A233" s="23"/>
      <c r="B233" s="23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75">
      <c r="A234" s="23"/>
      <c r="B234" s="23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75">
      <c r="A235" s="23"/>
      <c r="B235" s="23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>
      <c r="A236" s="23"/>
      <c r="B236" s="23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75">
      <c r="A237" s="23"/>
      <c r="B237" s="23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75">
      <c r="A238" s="23"/>
      <c r="B238" s="23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75">
      <c r="A239" s="23"/>
      <c r="B239" s="23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75">
      <c r="A240" s="23"/>
      <c r="B240" s="23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75">
      <c r="A241" s="23"/>
      <c r="B241" s="23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>
      <c r="A242" s="23"/>
      <c r="B242" s="23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>
      <c r="A243" s="23"/>
      <c r="B243" s="23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75">
      <c r="A244" s="23"/>
      <c r="B244" s="23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75">
      <c r="A245" s="23"/>
      <c r="B245" s="23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75">
      <c r="A246" s="23"/>
      <c r="B246" s="23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75">
      <c r="A247" s="23"/>
      <c r="B247" s="23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75">
      <c r="A248" s="23"/>
      <c r="B248" s="23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75">
      <c r="A249" s="23"/>
      <c r="B249" s="23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75">
      <c r="A250" s="23"/>
      <c r="B250" s="23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75">
      <c r="A251" s="23"/>
      <c r="B251" s="23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75">
      <c r="A252" s="23"/>
      <c r="B252" s="23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75">
      <c r="A253" s="23"/>
      <c r="B253" s="23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75">
      <c r="A254" s="23"/>
      <c r="B254" s="23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75">
      <c r="A255" s="23"/>
      <c r="B255" s="23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75">
      <c r="A256" s="23"/>
      <c r="B256" s="23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75">
      <c r="A257" s="23"/>
      <c r="B257" s="23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75">
      <c r="A258" s="23"/>
      <c r="B258" s="23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75">
      <c r="A259" s="23"/>
      <c r="B259" s="23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75">
      <c r="A260" s="23"/>
      <c r="B260" s="23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75">
      <c r="A261" s="23"/>
      <c r="B261" s="23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75">
      <c r="A262" s="23"/>
      <c r="B262" s="23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75">
      <c r="A263" s="23"/>
      <c r="B263" s="23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75">
      <c r="A264" s="23"/>
      <c r="B264" s="23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75">
      <c r="A265" s="23"/>
      <c r="B265" s="23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75">
      <c r="A266" s="23"/>
      <c r="B266" s="23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75">
      <c r="A267" s="23"/>
      <c r="B267" s="23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75">
      <c r="A268" s="23"/>
      <c r="B268" s="23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75">
      <c r="A269" s="23"/>
      <c r="B269" s="23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75">
      <c r="A270" s="23"/>
      <c r="B270" s="23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75">
      <c r="A271" s="23"/>
      <c r="B271" s="23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75">
      <c r="A272" s="23"/>
      <c r="B272" s="23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75">
      <c r="A273" s="23"/>
      <c r="B273" s="23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75">
      <c r="A274" s="23"/>
      <c r="B274" s="23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>
      <c r="A275" s="23"/>
      <c r="B275" s="23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>
      <c r="A276" s="23"/>
      <c r="B276" s="23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75">
      <c r="A277" s="23"/>
      <c r="B277" s="23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75">
      <c r="A278" s="23"/>
      <c r="B278" s="23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75">
      <c r="A279" s="23"/>
      <c r="B279" s="23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75">
      <c r="A280" s="23"/>
      <c r="B280" s="23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75">
      <c r="A281" s="23"/>
      <c r="B281" s="23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75">
      <c r="A282" s="23"/>
      <c r="B282" s="23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75">
      <c r="A283" s="23"/>
      <c r="B283" s="23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>
      <c r="A284" s="23"/>
      <c r="B284" s="23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75">
      <c r="A285" s="23"/>
      <c r="B285" s="23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75">
      <c r="A286" s="23"/>
      <c r="B286" s="23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75">
      <c r="A287" s="23"/>
      <c r="B287" s="23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75">
      <c r="A288" s="23"/>
      <c r="B288" s="23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75">
      <c r="A289" s="23"/>
      <c r="B289" s="23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75">
      <c r="A290" s="23"/>
      <c r="B290" s="23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75">
      <c r="A291" s="23"/>
      <c r="B291" s="23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75">
      <c r="A292" s="23"/>
      <c r="B292" s="23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>
      <c r="A293" s="23"/>
      <c r="B293" s="23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>
      <c r="A294" s="23"/>
      <c r="B294" s="23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>
      <c r="A295" s="23"/>
      <c r="B295" s="23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75">
      <c r="A296" s="23"/>
      <c r="B296" s="23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75">
      <c r="A297" s="23"/>
      <c r="B297" s="23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75">
      <c r="A298" s="23"/>
      <c r="B298" s="23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>
      <c r="A299" s="23"/>
      <c r="B299" s="23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75">
      <c r="A300" s="23"/>
      <c r="B300" s="23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75">
      <c r="A301" s="23"/>
      <c r="B301" s="23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>
      <c r="A302" s="23"/>
      <c r="B302" s="23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75">
      <c r="A303" s="23"/>
      <c r="B303" s="23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>
      <c r="A304" s="23"/>
      <c r="B304" s="23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75">
      <c r="A305" s="23"/>
      <c r="B305" s="23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75">
      <c r="A306" s="23"/>
      <c r="B306" s="23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75">
      <c r="A307" s="23"/>
      <c r="B307" s="23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75">
      <c r="A308" s="23"/>
      <c r="B308" s="23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75">
      <c r="A309" s="23"/>
      <c r="B309" s="23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75">
      <c r="A310" s="23"/>
      <c r="B310" s="23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75">
      <c r="A311" s="23"/>
      <c r="B311" s="23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75">
      <c r="A312" s="23"/>
      <c r="B312" s="23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75">
      <c r="A313" s="23"/>
      <c r="B313" s="23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75">
      <c r="A314" s="23"/>
      <c r="B314" s="23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75">
      <c r="A315" s="23"/>
      <c r="B315" s="23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75">
      <c r="A316" s="23"/>
      <c r="B316" s="23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75">
      <c r="A317" s="23"/>
      <c r="B317" s="23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75">
      <c r="A318" s="23"/>
      <c r="B318" s="23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75">
      <c r="A319" s="23"/>
      <c r="B319" s="23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75">
      <c r="A320" s="23"/>
      <c r="B320" s="23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75">
      <c r="A321" s="23"/>
      <c r="B321" s="23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75">
      <c r="A322" s="23"/>
      <c r="B322" s="23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75">
      <c r="A323" s="23"/>
      <c r="B323" s="23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>
      <c r="A324" s="23"/>
      <c r="B324" s="23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>
      <c r="A325" s="23"/>
      <c r="B325" s="23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>
      <c r="A326" s="23"/>
      <c r="B326" s="23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75">
      <c r="A327" s="23"/>
      <c r="B327" s="23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75">
      <c r="A328" s="23"/>
      <c r="B328" s="23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75">
      <c r="A329" s="23"/>
      <c r="B329" s="23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75">
      <c r="A330" s="23"/>
      <c r="B330" s="23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75">
      <c r="A331" s="23"/>
      <c r="B331" s="23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75">
      <c r="A332" s="23"/>
      <c r="B332" s="23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75">
      <c r="A333" s="23"/>
      <c r="B333" s="23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75">
      <c r="A334" s="23"/>
      <c r="B334" s="23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75">
      <c r="A335" s="23"/>
      <c r="B335" s="23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75">
      <c r="A336" s="23"/>
      <c r="B336" s="23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75">
      <c r="A337" s="23"/>
      <c r="B337" s="23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75">
      <c r="A338" s="23"/>
      <c r="B338" s="23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75">
      <c r="A339" s="23"/>
      <c r="B339" s="23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75">
      <c r="A340" s="23"/>
      <c r="B340" s="23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75">
      <c r="A341" s="23"/>
      <c r="B341" s="23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75">
      <c r="A342" s="23"/>
      <c r="B342" s="23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75">
      <c r="A343" s="23"/>
      <c r="B343" s="23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75">
      <c r="A344" s="23"/>
      <c r="B344" s="23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75">
      <c r="A345" s="23"/>
      <c r="B345" s="23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75">
      <c r="A346" s="23"/>
      <c r="B346" s="23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75">
      <c r="A347" s="23"/>
      <c r="B347" s="23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75">
      <c r="A348" s="23"/>
      <c r="B348" s="23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75">
      <c r="A349" s="23"/>
      <c r="B349" s="23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75">
      <c r="A350" s="23"/>
      <c r="B350" s="23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75">
      <c r="A351" s="23"/>
      <c r="B351" s="23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75">
      <c r="A352" s="23"/>
      <c r="B352" s="23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75">
      <c r="A353" s="23"/>
      <c r="B353" s="23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75">
      <c r="A354" s="23"/>
      <c r="B354" s="23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75">
      <c r="A355" s="23"/>
      <c r="B355" s="23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75">
      <c r="A356" s="23"/>
      <c r="B356" s="23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75">
      <c r="A357" s="23"/>
      <c r="B357" s="23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75">
      <c r="A358" s="23"/>
      <c r="B358" s="23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75">
      <c r="A359" s="23"/>
      <c r="B359" s="23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75">
      <c r="A360" s="23"/>
      <c r="B360" s="23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75">
      <c r="A361" s="23"/>
      <c r="B361" s="23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75">
      <c r="A362" s="23"/>
      <c r="B362" s="23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75">
      <c r="A363" s="23"/>
      <c r="B363" s="23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75">
      <c r="A364" s="23"/>
      <c r="B364" s="23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75">
      <c r="A365" s="23"/>
      <c r="B365" s="23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75">
      <c r="A366" s="23"/>
      <c r="B366" s="23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75">
      <c r="A367" s="23"/>
      <c r="B367" s="23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75">
      <c r="A368" s="23"/>
      <c r="B368" s="23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75">
      <c r="A369" s="23"/>
      <c r="B369" s="23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75">
      <c r="A370" s="23"/>
      <c r="B370" s="23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75">
      <c r="A371" s="23"/>
      <c r="B371" s="23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75">
      <c r="A372" s="23"/>
      <c r="B372" s="23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75">
      <c r="A373" s="23"/>
      <c r="B373" s="23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75">
      <c r="A374" s="23"/>
      <c r="B374" s="23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75">
      <c r="A375" s="23"/>
      <c r="B375" s="23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75">
      <c r="A376" s="23"/>
      <c r="B376" s="23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75">
      <c r="A377" s="23"/>
      <c r="B377" s="23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75">
      <c r="A378" s="23"/>
      <c r="B378" s="23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75">
      <c r="A379" s="23"/>
      <c r="B379" s="23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75">
      <c r="A380" s="23"/>
      <c r="B380" s="23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75">
      <c r="A381" s="23"/>
      <c r="B381" s="23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75">
      <c r="A382" s="23"/>
      <c r="B382" s="23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75">
      <c r="A383" s="23"/>
      <c r="B383" s="23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75">
      <c r="A384" s="23"/>
      <c r="B384" s="23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75">
      <c r="A385" s="23"/>
      <c r="B385" s="23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75">
      <c r="A386" s="23"/>
      <c r="B386" s="23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75">
      <c r="A387" s="23"/>
      <c r="B387" s="23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75">
      <c r="A388" s="23"/>
      <c r="B388" s="23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75">
      <c r="A389" s="23"/>
      <c r="B389" s="23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75">
      <c r="A390" s="23"/>
      <c r="B390" s="23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75">
      <c r="A391" s="23"/>
      <c r="B391" s="23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75">
      <c r="A392" s="23"/>
      <c r="B392" s="23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75">
      <c r="A393" s="23"/>
      <c r="B393" s="23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75">
      <c r="A394" s="23"/>
      <c r="B394" s="23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75">
      <c r="A395" s="23"/>
      <c r="B395" s="23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75">
      <c r="A396" s="23"/>
      <c r="B396" s="23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75">
      <c r="A397" s="23"/>
      <c r="B397" s="23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75">
      <c r="A398" s="23"/>
      <c r="B398" s="23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75">
      <c r="A399" s="23"/>
      <c r="B399" s="23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75">
      <c r="A400" s="23"/>
      <c r="B400" s="23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75">
      <c r="A401" s="23"/>
      <c r="B401" s="23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75">
      <c r="A402" s="23"/>
      <c r="B402" s="23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75">
      <c r="A403" s="23"/>
      <c r="B403" s="23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75">
      <c r="A404" s="23"/>
      <c r="B404" s="23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75">
      <c r="A405" s="23"/>
      <c r="B405" s="23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75">
      <c r="A406" s="23"/>
      <c r="B406" s="23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75">
      <c r="A407" s="23"/>
      <c r="B407" s="23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75">
      <c r="A408" s="23"/>
      <c r="B408" s="23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75">
      <c r="A409" s="23"/>
      <c r="B409" s="23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75">
      <c r="A410" s="23"/>
      <c r="B410" s="23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75">
      <c r="A411" s="23"/>
      <c r="B411" s="23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75">
      <c r="A412" s="23"/>
      <c r="B412" s="23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75">
      <c r="A413" s="23"/>
      <c r="B413" s="23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75">
      <c r="A414" s="23"/>
      <c r="B414" s="23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75">
      <c r="A415" s="23"/>
      <c r="B415" s="23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75">
      <c r="A416" s="23"/>
      <c r="B416" s="23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75">
      <c r="A417" s="23"/>
      <c r="B417" s="23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75">
      <c r="A418" s="23"/>
      <c r="B418" s="23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75">
      <c r="A419" s="23"/>
      <c r="B419" s="23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75">
      <c r="A420" s="23"/>
      <c r="B420" s="23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75">
      <c r="A421" s="23"/>
      <c r="B421" s="23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75">
      <c r="A422" s="23"/>
      <c r="B422" s="23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75">
      <c r="A423" s="23"/>
      <c r="B423" s="23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75">
      <c r="A424" s="23"/>
      <c r="B424" s="23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75">
      <c r="A425" s="23"/>
      <c r="B425" s="23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75">
      <c r="A426" s="23"/>
      <c r="B426" s="23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75">
      <c r="A427" s="23"/>
      <c r="B427" s="23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75">
      <c r="A428" s="23"/>
      <c r="B428" s="23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75">
      <c r="A429" s="23"/>
      <c r="B429" s="23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75">
      <c r="A430" s="23"/>
      <c r="B430" s="23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75">
      <c r="A431" s="23"/>
      <c r="B431" s="23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75">
      <c r="A432" s="23"/>
      <c r="B432" s="23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75">
      <c r="A433" s="23"/>
      <c r="B433" s="23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75">
      <c r="A434" s="23"/>
      <c r="B434" s="23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75">
      <c r="A435" s="23"/>
      <c r="B435" s="23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75">
      <c r="A436" s="23"/>
      <c r="B436" s="23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75">
      <c r="A437" s="23"/>
      <c r="B437" s="23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75">
      <c r="A438" s="23"/>
      <c r="B438" s="23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75">
      <c r="A439" s="23"/>
      <c r="B439" s="23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75">
      <c r="A440" s="23"/>
      <c r="B440" s="23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75">
      <c r="A441" s="23"/>
      <c r="B441" s="23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75">
      <c r="A442" s="23"/>
      <c r="B442" s="23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75">
      <c r="A443" s="23"/>
      <c r="B443" s="23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75">
      <c r="A444" s="23"/>
      <c r="B444" s="23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75">
      <c r="A445" s="23"/>
      <c r="B445" s="23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75">
      <c r="A446" s="23"/>
      <c r="B446" s="23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75">
      <c r="A447" s="23"/>
      <c r="B447" s="23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75">
      <c r="A448" s="23"/>
      <c r="B448" s="23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75">
      <c r="A449" s="23"/>
      <c r="B449" s="23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75">
      <c r="A450" s="23"/>
      <c r="B450" s="23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75">
      <c r="A451" s="23"/>
      <c r="B451" s="23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75">
      <c r="A452" s="23"/>
      <c r="B452" s="23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75">
      <c r="A453" s="23"/>
      <c r="B453" s="23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75">
      <c r="A454" s="23"/>
      <c r="B454" s="23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75">
      <c r="A455" s="23"/>
      <c r="B455" s="23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75">
      <c r="A456" s="23"/>
      <c r="B456" s="23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75">
      <c r="A457" s="23"/>
      <c r="B457" s="23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75">
      <c r="A458" s="23"/>
      <c r="B458" s="23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75">
      <c r="A459" s="23"/>
      <c r="B459" s="23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75">
      <c r="A460" s="23"/>
      <c r="B460" s="23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75">
      <c r="A461" s="23"/>
      <c r="B461" s="23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75">
      <c r="A462" s="23"/>
      <c r="B462" s="23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75">
      <c r="A463" s="23"/>
      <c r="B463" s="23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75">
      <c r="A464" s="23"/>
      <c r="B464" s="23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75">
      <c r="A465" s="23"/>
      <c r="B465" s="23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75">
      <c r="A466" s="23"/>
      <c r="B466" s="23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75">
      <c r="A467" s="23"/>
      <c r="B467" s="23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75">
      <c r="A468" s="23"/>
      <c r="B468" s="23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75">
      <c r="A469" s="23"/>
      <c r="B469" s="23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75">
      <c r="A470" s="23"/>
      <c r="B470" s="23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75">
      <c r="A471" s="23"/>
      <c r="B471" s="23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75">
      <c r="A472" s="23"/>
      <c r="B472" s="23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75">
      <c r="A473" s="23"/>
      <c r="B473" s="23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75">
      <c r="A474" s="23"/>
      <c r="B474" s="23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75">
      <c r="A475" s="23"/>
      <c r="B475" s="23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75">
      <c r="A476" s="23"/>
      <c r="B476" s="23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75">
      <c r="A477" s="23"/>
      <c r="B477" s="23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75">
      <c r="A478" s="23"/>
      <c r="B478" s="23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75">
      <c r="A479" s="23"/>
      <c r="B479" s="23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75">
      <c r="A480" s="23"/>
      <c r="B480" s="23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75">
      <c r="A481" s="23"/>
      <c r="B481" s="23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75">
      <c r="A482" s="23"/>
      <c r="B482" s="23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75">
      <c r="A483" s="23"/>
      <c r="B483" s="23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75">
      <c r="A484" s="23"/>
      <c r="B484" s="23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75">
      <c r="A485" s="23"/>
      <c r="B485" s="23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75">
      <c r="A486" s="23"/>
      <c r="B486" s="23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75">
      <c r="A487" s="23"/>
      <c r="B487" s="23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75">
      <c r="A488" s="23"/>
      <c r="B488" s="23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75">
      <c r="A489" s="23"/>
      <c r="B489" s="23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75">
      <c r="A490" s="23"/>
      <c r="B490" s="23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75">
      <c r="A491" s="23"/>
      <c r="B491" s="23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75">
      <c r="A492" s="23"/>
      <c r="B492" s="23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75">
      <c r="A493" s="23"/>
      <c r="B493" s="23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75">
      <c r="A494" s="23"/>
      <c r="B494" s="23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75">
      <c r="A495" s="23"/>
      <c r="B495" s="23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75">
      <c r="A496" s="23"/>
      <c r="B496" s="23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75">
      <c r="A497" s="23"/>
      <c r="B497" s="23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75">
      <c r="A498" s="23"/>
      <c r="B498" s="23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75">
      <c r="A499" s="23"/>
      <c r="B499" s="23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75">
      <c r="A500" s="23"/>
      <c r="B500" s="23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75">
      <c r="A501" s="23"/>
      <c r="B501" s="23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75">
      <c r="A502" s="23"/>
      <c r="B502" s="23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75">
      <c r="A503" s="23"/>
      <c r="B503" s="23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75">
      <c r="A504" s="23"/>
      <c r="B504" s="23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75">
      <c r="A505" s="23"/>
      <c r="B505" s="23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75">
      <c r="A506" s="23"/>
      <c r="B506" s="23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75">
      <c r="A507" s="23"/>
      <c r="B507" s="23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75">
      <c r="A508" s="23"/>
      <c r="B508" s="23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75">
      <c r="A509" s="23"/>
      <c r="B509" s="23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75">
      <c r="A510" s="23"/>
      <c r="B510" s="23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75">
      <c r="A511" s="23"/>
      <c r="B511" s="23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75">
      <c r="A512" s="23"/>
      <c r="B512" s="23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75">
      <c r="A513" s="23"/>
      <c r="B513" s="23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75">
      <c r="A514" s="23"/>
      <c r="B514" s="23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75">
      <c r="A515" s="23"/>
      <c r="B515" s="23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75">
      <c r="A516" s="31"/>
      <c r="B516" s="31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75">
      <c r="A517" s="31"/>
      <c r="B517" s="31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75">
      <c r="A518" s="31"/>
      <c r="B518" s="31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75">
      <c r="A519" s="31"/>
      <c r="B519" s="31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75">
      <c r="A520" s="31"/>
      <c r="B520" s="31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75">
      <c r="A521" s="31"/>
      <c r="B521" s="31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75">
      <c r="A522" s="31"/>
      <c r="B522" s="31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75">
      <c r="A523" s="31"/>
      <c r="B523" s="31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75">
      <c r="A524" s="31"/>
      <c r="B524" s="31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75">
      <c r="A525" s="31"/>
      <c r="B525" s="31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75">
      <c r="A526" s="31"/>
      <c r="B526" s="31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75">
      <c r="A527" s="31"/>
      <c r="B527" s="31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75">
      <c r="A528" s="31"/>
      <c r="B528" s="31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75">
      <c r="A529" s="31"/>
      <c r="B529" s="31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75">
      <c r="A530" s="31"/>
      <c r="B530" s="31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75">
      <c r="A531" s="31"/>
      <c r="B531" s="31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75">
      <c r="A532" s="31"/>
      <c r="B532" s="31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75">
      <c r="A533" s="31"/>
      <c r="B533" s="31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75">
      <c r="A534" s="31"/>
      <c r="B534" s="31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75">
      <c r="A535" s="31"/>
      <c r="B535" s="31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75">
      <c r="A536" s="31"/>
      <c r="B536" s="31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75">
      <c r="A537" s="31"/>
      <c r="B537" s="31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75">
      <c r="A538" s="31"/>
      <c r="B538" s="31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75">
      <c r="A539" s="31"/>
      <c r="B539" s="31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75">
      <c r="A540" s="31"/>
      <c r="B540" s="31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75">
      <c r="A541" s="31"/>
      <c r="B541" s="31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75">
      <c r="A542" s="31"/>
      <c r="B542" s="31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75">
      <c r="A543" s="31"/>
      <c r="B543" s="31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75">
      <c r="A544" s="31"/>
      <c r="B544" s="31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75">
      <c r="A545" s="31"/>
      <c r="B545" s="31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75">
      <c r="A546" s="31"/>
      <c r="B546" s="31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75">
      <c r="A547" s="31"/>
      <c r="B547" s="31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75">
      <c r="A548" s="31"/>
      <c r="B548" s="31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75">
      <c r="A549" s="31"/>
      <c r="B549" s="31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75">
      <c r="A550" s="31"/>
      <c r="B550" s="31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75">
      <c r="A551" s="31"/>
      <c r="B551" s="31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75">
      <c r="A552" s="31"/>
      <c r="B552" s="31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75">
      <c r="A553" s="31"/>
      <c r="B553" s="31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75">
      <c r="A554" s="31"/>
      <c r="B554" s="31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75">
      <c r="A555" s="31"/>
      <c r="B555" s="31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75">
      <c r="A556" s="31"/>
      <c r="B556" s="31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75">
      <c r="A557" s="31"/>
      <c r="B557" s="31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75">
      <c r="A558" s="31"/>
      <c r="B558" s="31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75">
      <c r="A559" s="31"/>
      <c r="B559" s="31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75">
      <c r="A560" s="31"/>
      <c r="B560" s="31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75">
      <c r="A561" s="31"/>
      <c r="B561" s="31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75">
      <c r="A562" s="31"/>
      <c r="B562" s="31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75">
      <c r="A563" s="31"/>
      <c r="B563" s="31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75">
      <c r="A564" s="31"/>
      <c r="B564" s="31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75">
      <c r="A565" s="31"/>
      <c r="B565" s="31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75">
      <c r="A566" s="31"/>
      <c r="B566" s="31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75">
      <c r="A567" s="31"/>
      <c r="B567" s="31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75">
      <c r="A568" s="31"/>
      <c r="B568" s="31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75">
      <c r="A569" s="31"/>
      <c r="B569" s="31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75">
      <c r="A570" s="31"/>
      <c r="B570" s="31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75">
      <c r="A571" s="31"/>
      <c r="B571" s="31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75">
      <c r="A572" s="31"/>
      <c r="B572" s="31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75">
      <c r="A573" s="31"/>
      <c r="B573" s="31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75">
      <c r="A574" s="31"/>
      <c r="B574" s="31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75">
      <c r="A575" s="31"/>
      <c r="B575" s="31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75">
      <c r="A576" s="31"/>
      <c r="B576" s="31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75">
      <c r="A577" s="31"/>
      <c r="B577" s="31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75">
      <c r="A578" s="31"/>
      <c r="B578" s="31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75">
      <c r="A579" s="31"/>
      <c r="B579" s="31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75">
      <c r="A580" s="31"/>
      <c r="B580" s="31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75">
      <c r="A581" s="31"/>
      <c r="B581" s="31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75">
      <c r="A582" s="31"/>
      <c r="B582" s="31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75">
      <c r="A583" s="31"/>
      <c r="B583" s="31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75">
      <c r="A584" s="31"/>
      <c r="B584" s="31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75">
      <c r="A585" s="31"/>
      <c r="B585" s="31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75">
      <c r="A586" s="31"/>
      <c r="B586" s="31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75">
      <c r="A587" s="31"/>
      <c r="B587" s="31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75">
      <c r="A588" s="31"/>
      <c r="B588" s="31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75">
      <c r="A589" s="31"/>
      <c r="B589" s="31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75">
      <c r="A590" s="31"/>
      <c r="B590" s="31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75">
      <c r="A591" s="31"/>
      <c r="B591" s="31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75">
      <c r="A592" s="31"/>
      <c r="B592" s="31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75">
      <c r="A593" s="31"/>
      <c r="B593" s="31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75">
      <c r="A594" s="31"/>
      <c r="B594" s="31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75">
      <c r="A595" s="31"/>
      <c r="B595" s="31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75">
      <c r="A596" s="31"/>
      <c r="B596" s="31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75">
      <c r="A597" s="31"/>
      <c r="B597" s="31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75">
      <c r="A598" s="31"/>
      <c r="B598" s="31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75">
      <c r="A599" s="31"/>
      <c r="B599" s="31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75">
      <c r="A600" s="31"/>
      <c r="B600" s="31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75">
      <c r="A601" s="31"/>
      <c r="B601" s="31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75">
      <c r="A602" s="31"/>
      <c r="B602" s="31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75">
      <c r="A603" s="31"/>
      <c r="B603" s="31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75">
      <c r="A604" s="31"/>
      <c r="B604" s="31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75">
      <c r="A605" s="31"/>
      <c r="B605" s="31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75">
      <c r="A606" s="31"/>
      <c r="B606" s="31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75">
      <c r="A607" s="31"/>
      <c r="B607" s="31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75">
      <c r="A608" s="31"/>
      <c r="B608" s="31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75">
      <c r="A609" s="31"/>
      <c r="B609" s="31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75">
      <c r="A610" s="31"/>
      <c r="B610" s="31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75">
      <c r="A611" s="31"/>
      <c r="B611" s="31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75">
      <c r="A612" s="31"/>
      <c r="B612" s="31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75">
      <c r="A613" s="31"/>
      <c r="B613" s="31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75">
      <c r="A614" s="31"/>
      <c r="B614" s="31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75">
      <c r="A615" s="31"/>
      <c r="B615" s="31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75">
      <c r="A616" s="31"/>
      <c r="B616" s="31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75">
      <c r="A617" s="31"/>
      <c r="B617" s="31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75">
      <c r="A618" s="31"/>
      <c r="B618" s="31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75">
      <c r="A619" s="31"/>
      <c r="B619" s="31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75">
      <c r="A620" s="31"/>
      <c r="B620" s="31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75">
      <c r="A621" s="31"/>
      <c r="B621" s="31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75">
      <c r="A622" s="31"/>
      <c r="B622" s="31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75">
      <c r="A623" s="31"/>
      <c r="B623" s="31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75">
      <c r="A624" s="31"/>
      <c r="B624" s="31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75">
      <c r="A625" s="31"/>
      <c r="B625" s="31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75">
      <c r="A626" s="31"/>
      <c r="B626" s="31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75">
      <c r="A627" s="31"/>
      <c r="B627" s="31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75">
      <c r="A628" s="31"/>
      <c r="B628" s="31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75">
      <c r="A629" s="31"/>
      <c r="B629" s="31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75">
      <c r="A630" s="31"/>
      <c r="B630" s="31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75">
      <c r="A631" s="31"/>
      <c r="B631" s="31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75">
      <c r="A632" s="31"/>
      <c r="B632" s="31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75">
      <c r="A633" s="31"/>
      <c r="B633" s="31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75">
      <c r="A634" s="31"/>
      <c r="B634" s="31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75">
      <c r="A635" s="31"/>
      <c r="B635" s="31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75">
      <c r="A636" s="31"/>
      <c r="B636" s="31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75">
      <c r="A637" s="31"/>
      <c r="B637" s="31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75">
      <c r="A638" s="31"/>
      <c r="B638" s="31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75">
      <c r="A639" s="31"/>
      <c r="B639" s="31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75">
      <c r="A640" s="31"/>
      <c r="B640" s="31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75">
      <c r="A641" s="31"/>
      <c r="B641" s="31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75">
      <c r="A642" s="31"/>
      <c r="B642" s="31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75">
      <c r="A643" s="31"/>
      <c r="B643" s="31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75">
      <c r="A644" s="31"/>
      <c r="B644" s="31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75">
      <c r="A645" s="31"/>
      <c r="B645" s="31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75">
      <c r="A646" s="31"/>
      <c r="B646" s="31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75">
      <c r="A647" s="31"/>
      <c r="B647" s="31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75">
      <c r="A648" s="31"/>
      <c r="B648" s="31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75">
      <c r="A649" s="31"/>
      <c r="B649" s="31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75">
      <c r="A650" s="31"/>
      <c r="B650" s="31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75">
      <c r="A651" s="31"/>
      <c r="B651" s="31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75">
      <c r="A652" s="31"/>
      <c r="B652" s="31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75">
      <c r="A653" s="31"/>
      <c r="B653" s="31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75">
      <c r="A654" s="31"/>
      <c r="B654" s="31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75">
      <c r="A655" s="31"/>
      <c r="B655" s="31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75">
      <c r="A656" s="31"/>
      <c r="B656" s="31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75">
      <c r="A657" s="31"/>
      <c r="B657" s="31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75">
      <c r="A658" s="31"/>
      <c r="B658" s="31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75">
      <c r="A659" s="31"/>
      <c r="B659" s="31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75">
      <c r="A660" s="31"/>
      <c r="B660" s="31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75">
      <c r="A661" s="31"/>
      <c r="B661" s="31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75">
      <c r="A662" s="31"/>
      <c r="B662" s="31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75">
      <c r="A663" s="31"/>
      <c r="B663" s="31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75">
      <c r="A664" s="31"/>
      <c r="B664" s="31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75">
      <c r="A665" s="31"/>
      <c r="B665" s="31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75">
      <c r="A666" s="31"/>
      <c r="B666" s="31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75">
      <c r="A667" s="31"/>
      <c r="B667" s="31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75">
      <c r="A668" s="31"/>
      <c r="B668" s="31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75">
      <c r="A669" s="31"/>
      <c r="B669" s="31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75">
      <c r="A670" s="31"/>
      <c r="B670" s="31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75">
      <c r="A671" s="31"/>
      <c r="B671" s="31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75">
      <c r="A672" s="31"/>
      <c r="B672" s="31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75">
      <c r="A673" s="31"/>
      <c r="B673" s="31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75">
      <c r="A674" s="31"/>
      <c r="B674" s="31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75">
      <c r="A675" s="31"/>
      <c r="B675" s="31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75">
      <c r="A676" s="31"/>
      <c r="B676" s="31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75">
      <c r="A677" s="31"/>
      <c r="B677" s="31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75">
      <c r="A678" s="31"/>
      <c r="B678" s="31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75">
      <c r="A679" s="31"/>
      <c r="B679" s="31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75">
      <c r="A680" s="31"/>
      <c r="B680" s="31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75">
      <c r="A681" s="31"/>
      <c r="B681" s="31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75">
      <c r="A682" s="31"/>
      <c r="B682" s="31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75">
      <c r="A683" s="31"/>
      <c r="B683" s="31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75">
      <c r="A684" s="31"/>
      <c r="B684" s="31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75">
      <c r="A685" s="31"/>
      <c r="B685" s="31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75">
      <c r="A686" s="31"/>
      <c r="B686" s="31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75">
      <c r="A687" s="31"/>
      <c r="B687" s="31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75">
      <c r="A688" s="31"/>
      <c r="B688" s="31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75">
      <c r="A689" s="31"/>
      <c r="B689" s="31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75">
      <c r="A690" s="31"/>
      <c r="B690" s="31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75">
      <c r="A691" s="31"/>
      <c r="B691" s="31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75">
      <c r="A692" s="31"/>
      <c r="B692" s="31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75">
      <c r="A693" s="31"/>
      <c r="B693" s="31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75">
      <c r="A694" s="31"/>
      <c r="B694" s="31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75">
      <c r="A695" s="31"/>
      <c r="B695" s="31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75">
      <c r="A696" s="31"/>
      <c r="B696" s="31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75">
      <c r="A697" s="31"/>
      <c r="B697" s="31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75">
      <c r="A698" s="31"/>
      <c r="B698" s="31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75">
      <c r="A699" s="31"/>
      <c r="B699" s="31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75">
      <c r="A700" s="31"/>
      <c r="B700" s="31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75">
      <c r="A701" s="31"/>
      <c r="B701" s="31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75">
      <c r="A702" s="31"/>
      <c r="B702" s="31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75">
      <c r="A703" s="31"/>
      <c r="B703" s="31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75">
      <c r="A704" s="31"/>
      <c r="B704" s="31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75">
      <c r="A705" s="31"/>
      <c r="B705" s="31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75">
      <c r="A706" s="31"/>
      <c r="B706" s="31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75">
      <c r="A707" s="31"/>
      <c r="B707" s="31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75">
      <c r="A708" s="31"/>
      <c r="B708" s="31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75">
      <c r="A709" s="31"/>
      <c r="B709" s="31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75">
      <c r="A710" s="31"/>
      <c r="B710" s="31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75">
      <c r="A711" s="31"/>
      <c r="B711" s="31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75">
      <c r="A712" s="31"/>
      <c r="B712" s="31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75">
      <c r="A713" s="31"/>
      <c r="B713" s="31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75">
      <c r="A714" s="31"/>
      <c r="B714" s="31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75">
      <c r="A715" s="31"/>
      <c r="B715" s="31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75">
      <c r="A716" s="31"/>
      <c r="B716" s="31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75">
      <c r="A717" s="31"/>
      <c r="B717" s="31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75">
      <c r="A718" s="31"/>
      <c r="B718" s="31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75">
      <c r="A719" s="31"/>
      <c r="B719" s="31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75">
      <c r="A720" s="31"/>
      <c r="B720" s="31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75">
      <c r="A721" s="31"/>
      <c r="B721" s="31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75">
      <c r="A722" s="31"/>
      <c r="B722" s="31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75">
      <c r="A723" s="31"/>
      <c r="B723" s="31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75">
      <c r="A724" s="31"/>
      <c r="B724" s="31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75">
      <c r="A725" s="31"/>
      <c r="B725" s="31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75">
      <c r="A726" s="31"/>
      <c r="B726" s="31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75">
      <c r="A727" s="31"/>
      <c r="B727" s="31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75">
      <c r="A728" s="31"/>
      <c r="B728" s="31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75">
      <c r="A729" s="31"/>
      <c r="B729" s="31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75">
      <c r="A730" s="31"/>
      <c r="B730" s="31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75">
      <c r="A731" s="31"/>
      <c r="B731" s="31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75">
      <c r="A732" s="31"/>
      <c r="B732" s="31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75">
      <c r="A733" s="31"/>
      <c r="B733" s="31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75">
      <c r="A734" s="31"/>
      <c r="B734" s="31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75">
      <c r="A735" s="31"/>
      <c r="B735" s="31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75">
      <c r="A736" s="31"/>
      <c r="B736" s="31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75">
      <c r="A737" s="31"/>
      <c r="B737" s="31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75">
      <c r="A738" s="31"/>
      <c r="B738" s="31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75">
      <c r="A739" s="31"/>
      <c r="B739" s="31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75">
      <c r="A740" s="31"/>
      <c r="B740" s="31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75">
      <c r="A741" s="31"/>
      <c r="B741" s="31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75">
      <c r="A742" s="31"/>
      <c r="B742" s="31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75">
      <c r="A743" s="31"/>
      <c r="B743" s="31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75">
      <c r="A744" s="31"/>
      <c r="B744" s="31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75">
      <c r="A745" s="31"/>
      <c r="B745" s="31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75">
      <c r="A746" s="31"/>
      <c r="B746" s="31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75">
      <c r="A747" s="31"/>
      <c r="B747" s="31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75">
      <c r="A748" s="31"/>
      <c r="B748" s="31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75">
      <c r="A749" s="31"/>
      <c r="B749" s="31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75">
      <c r="A750" s="31"/>
      <c r="B750" s="31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75">
      <c r="A751" s="31"/>
      <c r="B751" s="31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75">
      <c r="A752" s="31"/>
      <c r="B752" s="31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75">
      <c r="A753" s="31"/>
      <c r="B753" s="31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75">
      <c r="A754" s="31"/>
      <c r="B754" s="31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75">
      <c r="A755" s="31"/>
      <c r="B755" s="31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75">
      <c r="A756" s="31"/>
      <c r="B756" s="31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75">
      <c r="A757" s="31"/>
      <c r="B757" s="31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75">
      <c r="A758" s="31"/>
      <c r="B758" s="31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75">
      <c r="A759" s="31"/>
      <c r="B759" s="31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75">
      <c r="A760" s="31"/>
      <c r="B760" s="31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75">
      <c r="A761" s="31"/>
      <c r="B761" s="31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75">
      <c r="A762" s="31"/>
      <c r="B762" s="31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75">
      <c r="A763" s="31"/>
      <c r="B763" s="31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75">
      <c r="A764" s="31"/>
      <c r="B764" s="31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75">
      <c r="A765" s="31"/>
      <c r="B765" s="31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75">
      <c r="A766" s="31"/>
      <c r="B766" s="31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75">
      <c r="A767" s="31"/>
      <c r="B767" s="31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75">
      <c r="A768" s="31"/>
      <c r="B768" s="31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75">
      <c r="A769" s="31"/>
      <c r="B769" s="31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75">
      <c r="A770" s="31"/>
      <c r="B770" s="31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75">
      <c r="A771" s="31"/>
      <c r="B771" s="31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75">
      <c r="A772" s="31"/>
      <c r="B772" s="31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75">
      <c r="A773" s="31"/>
      <c r="B773" s="31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75">
      <c r="A774" s="31"/>
      <c r="B774" s="31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75">
      <c r="A775" s="31"/>
      <c r="B775" s="31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75">
      <c r="A776" s="31"/>
      <c r="B776" s="31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75">
      <c r="A777" s="31"/>
      <c r="B777" s="31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75">
      <c r="A778" s="31"/>
      <c r="B778" s="31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75">
      <c r="A779" s="31"/>
      <c r="B779" s="31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75">
      <c r="A780" s="31"/>
      <c r="B780" s="31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75">
      <c r="A781" s="31"/>
      <c r="B781" s="31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75">
      <c r="A782" s="31"/>
      <c r="B782" s="31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75">
      <c r="A783" s="31"/>
      <c r="B783" s="31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75">
      <c r="A784" s="31"/>
      <c r="B784" s="31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75">
      <c r="A785" s="31"/>
      <c r="B785" s="31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75">
      <c r="A786" s="31"/>
      <c r="B786" s="31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75">
      <c r="A787" s="31"/>
      <c r="B787" s="31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75">
      <c r="A788" s="31"/>
      <c r="B788" s="31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75">
      <c r="A789" s="31"/>
      <c r="B789" s="31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75">
      <c r="A790" s="31"/>
      <c r="B790" s="31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75">
      <c r="A791" s="31"/>
      <c r="B791" s="31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75">
      <c r="A792" s="31"/>
      <c r="B792" s="31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75">
      <c r="A793" s="31"/>
      <c r="B793" s="31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75">
      <c r="A794" s="31"/>
      <c r="B794" s="31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75">
      <c r="A795" s="31"/>
      <c r="B795" s="31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75">
      <c r="A796" s="31"/>
      <c r="B796" s="31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75">
      <c r="A797" s="31"/>
      <c r="B797" s="31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75">
      <c r="A798" s="31"/>
      <c r="B798" s="31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75">
      <c r="A799" s="31"/>
      <c r="B799" s="31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75">
      <c r="A800" s="31"/>
      <c r="B800" s="31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75">
      <c r="A801" s="31"/>
      <c r="B801" s="31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75">
      <c r="A802" s="31"/>
      <c r="B802" s="31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75">
      <c r="A803" s="31"/>
      <c r="B803" s="31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75">
      <c r="A804" s="31"/>
      <c r="B804" s="31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75">
      <c r="A805" s="31"/>
      <c r="B805" s="31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75">
      <c r="A806" s="31"/>
      <c r="B806" s="31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75">
      <c r="A807" s="31"/>
      <c r="B807" s="31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75">
      <c r="A808" s="31"/>
      <c r="B808" s="31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75">
      <c r="A809" s="31"/>
      <c r="B809" s="31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75">
      <c r="A810" s="31"/>
      <c r="B810" s="31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75">
      <c r="A811" s="31"/>
      <c r="B811" s="31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75">
      <c r="A812" s="31"/>
      <c r="B812" s="31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75">
      <c r="A813" s="31"/>
      <c r="B813" s="31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75">
      <c r="A814" s="31"/>
      <c r="B814" s="31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75">
      <c r="A815" s="31"/>
      <c r="B815" s="31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75">
      <c r="A816" s="31"/>
      <c r="B816" s="31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75">
      <c r="A817" s="31"/>
      <c r="B817" s="31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75">
      <c r="A818" s="31"/>
      <c r="B818" s="31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75">
      <c r="A819" s="31"/>
      <c r="B819" s="31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75">
      <c r="A820" s="31"/>
      <c r="B820" s="31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75">
      <c r="A821" s="31"/>
      <c r="B821" s="31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75">
      <c r="A822" s="31"/>
      <c r="B822" s="31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75">
      <c r="A823" s="31"/>
      <c r="B823" s="31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75">
      <c r="A824" s="31"/>
      <c r="B824" s="31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75">
      <c r="A825" s="31"/>
      <c r="B825" s="31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75">
      <c r="A826" s="31"/>
      <c r="B826" s="31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75">
      <c r="A827" s="31"/>
      <c r="B827" s="31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75">
      <c r="A828" s="31"/>
      <c r="B828" s="31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75">
      <c r="A829" s="31"/>
      <c r="B829" s="31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75">
      <c r="A830" s="31"/>
      <c r="B830" s="31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75">
      <c r="A831" s="31"/>
      <c r="B831" s="31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75">
      <c r="A832" s="31"/>
      <c r="B832" s="31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75">
      <c r="A833" s="31"/>
      <c r="B833" s="31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75">
      <c r="A834" s="31"/>
      <c r="B834" s="31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75">
      <c r="A835" s="31"/>
      <c r="B835" s="31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75">
      <c r="A836" s="31"/>
      <c r="B836" s="31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75">
      <c r="A837" s="31"/>
      <c r="B837" s="31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75">
      <c r="A838" s="31"/>
      <c r="B838" s="31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75">
      <c r="A839" s="31"/>
      <c r="B839" s="31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75">
      <c r="A840" s="31"/>
      <c r="B840" s="31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75">
      <c r="A841" s="31"/>
      <c r="B841" s="31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75">
      <c r="A842" s="31"/>
      <c r="B842" s="31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75">
      <c r="A843" s="31"/>
      <c r="B843" s="31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75">
      <c r="A844" s="31"/>
      <c r="B844" s="31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75">
      <c r="A845" s="31"/>
      <c r="B845" s="31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75">
      <c r="A846" s="31"/>
      <c r="B846" s="31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75">
      <c r="A847" s="31"/>
      <c r="B847" s="31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75">
      <c r="A848" s="31"/>
      <c r="B848" s="31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75">
      <c r="A849" s="31"/>
      <c r="B849" s="31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75">
      <c r="A850" s="31"/>
      <c r="B850" s="31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75">
      <c r="A851" s="31"/>
      <c r="B851" s="31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75">
      <c r="A852" s="31"/>
      <c r="B852" s="31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75">
      <c r="A853" s="31"/>
      <c r="B853" s="31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75">
      <c r="A854" s="31"/>
      <c r="B854" s="31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75">
      <c r="A855" s="31"/>
      <c r="B855" s="31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75">
      <c r="A856" s="31"/>
      <c r="B856" s="31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75">
      <c r="A857" s="31"/>
      <c r="B857" s="31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75">
      <c r="A858" s="31"/>
      <c r="B858" s="31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75">
      <c r="A859" s="31"/>
      <c r="B859" s="31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75">
      <c r="A860" s="31"/>
      <c r="B860" s="31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75">
      <c r="A861" s="31"/>
      <c r="B861" s="31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75">
      <c r="A862" s="31"/>
      <c r="B862" s="31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75">
      <c r="A863" s="31"/>
      <c r="B863" s="31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75">
      <c r="A864" s="31"/>
      <c r="B864" s="31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75">
      <c r="A865" s="31"/>
      <c r="B865" s="31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75">
      <c r="A866" s="31"/>
      <c r="B866" s="31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75">
      <c r="A867" s="31"/>
      <c r="B867" s="31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75">
      <c r="A868" s="31"/>
      <c r="B868" s="31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75">
      <c r="A869" s="31"/>
      <c r="B869" s="31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75">
      <c r="A870" s="31"/>
      <c r="B870" s="31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75">
      <c r="A871" s="31"/>
      <c r="B871" s="31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75">
      <c r="A872" s="31"/>
      <c r="B872" s="31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75">
      <c r="A873" s="31"/>
      <c r="B873" s="31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75">
      <c r="A874" s="31"/>
      <c r="B874" s="31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75">
      <c r="A875" s="31"/>
      <c r="B875" s="31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75">
      <c r="A876" s="31"/>
      <c r="B876" s="31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75">
      <c r="A877" s="31"/>
      <c r="B877" s="31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75">
      <c r="A878" s="31"/>
      <c r="B878" s="31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75">
      <c r="A879" s="31"/>
      <c r="B879" s="31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75">
      <c r="A880" s="31"/>
      <c r="B880" s="31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75">
      <c r="A881" s="31"/>
      <c r="B881" s="31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75">
      <c r="A882" s="31"/>
      <c r="B882" s="31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75">
      <c r="A883" s="31"/>
      <c r="B883" s="31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75">
      <c r="A884" s="31"/>
      <c r="B884" s="31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75">
      <c r="A885" s="31"/>
      <c r="B885" s="31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75">
      <c r="A886" s="31"/>
      <c r="B886" s="31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75">
      <c r="A887" s="31"/>
      <c r="B887" s="31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75">
      <c r="A888" s="31"/>
      <c r="B888" s="31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75">
      <c r="A889" s="31"/>
      <c r="B889" s="31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75">
      <c r="A890" s="31"/>
      <c r="B890" s="31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75">
      <c r="A891" s="31"/>
      <c r="B891" s="31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75">
      <c r="A892" s="31"/>
      <c r="B892" s="31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75">
      <c r="A893" s="31"/>
      <c r="B893" s="31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75">
      <c r="A894" s="31"/>
      <c r="B894" s="31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75">
      <c r="A895" s="31"/>
      <c r="B895" s="31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75">
      <c r="A896" s="31"/>
      <c r="B896" s="31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75">
      <c r="A897" s="31"/>
      <c r="B897" s="31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75">
      <c r="A898" s="31"/>
      <c r="B898" s="31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75">
      <c r="A899" s="31"/>
      <c r="B899" s="31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75">
      <c r="A900" s="31"/>
      <c r="B900" s="31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75">
      <c r="A901" s="31"/>
      <c r="B901" s="31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75">
      <c r="A902" s="31"/>
      <c r="B902" s="31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75">
      <c r="A903" s="31"/>
      <c r="B903" s="31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75">
      <c r="A904" s="31"/>
      <c r="B904" s="31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75">
      <c r="A905" s="31"/>
      <c r="B905" s="31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75">
      <c r="A906" s="31"/>
      <c r="B906" s="31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75">
      <c r="A907" s="31"/>
      <c r="B907" s="31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75">
      <c r="A908" s="31"/>
      <c r="B908" s="31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75">
      <c r="A909" s="31"/>
      <c r="B909" s="31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75">
      <c r="A910" s="31"/>
      <c r="B910" s="31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75">
      <c r="A911" s="31"/>
      <c r="B911" s="31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75">
      <c r="A912" s="31"/>
      <c r="B912" s="31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75">
      <c r="A913" s="31"/>
      <c r="B913" s="31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75">
      <c r="A914" s="31"/>
      <c r="B914" s="31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75">
      <c r="A915" s="31"/>
      <c r="B915" s="31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75">
      <c r="A916" s="31"/>
      <c r="B916" s="31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75">
      <c r="A917" s="31"/>
      <c r="B917" s="31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75">
      <c r="A918" s="31"/>
      <c r="B918" s="31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75">
      <c r="A919" s="31"/>
      <c r="B919" s="31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75">
      <c r="A920" s="31"/>
      <c r="B920" s="31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75">
      <c r="A921" s="31"/>
      <c r="B921" s="31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75">
      <c r="A922" s="31"/>
      <c r="B922" s="31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75">
      <c r="A923" s="31"/>
      <c r="B923" s="31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75">
      <c r="A924" s="31"/>
      <c r="B924" s="31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75">
      <c r="A925" s="31"/>
      <c r="B925" s="31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75">
      <c r="A926" s="31"/>
      <c r="B926" s="31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75">
      <c r="A927" s="31"/>
      <c r="B927" s="31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75">
      <c r="A928" s="31"/>
      <c r="B928" s="31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75">
      <c r="A929" s="31"/>
      <c r="B929" s="31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75">
      <c r="A930" s="31"/>
      <c r="B930" s="31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75">
      <c r="A931" s="31"/>
      <c r="B931" s="31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75">
      <c r="A932" s="31"/>
      <c r="B932" s="31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75">
      <c r="A933" s="31"/>
      <c r="B933" s="31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75">
      <c r="A934" s="31"/>
      <c r="B934" s="31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75">
      <c r="A935" s="31"/>
      <c r="B935" s="31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75">
      <c r="A936" s="31"/>
      <c r="B936" s="31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75">
      <c r="A937" s="31"/>
      <c r="B937" s="31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75">
      <c r="A938" s="31"/>
      <c r="B938" s="31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75">
      <c r="A939" s="31"/>
      <c r="B939" s="31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75">
      <c r="A940" s="31"/>
      <c r="B940" s="31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75">
      <c r="A941" s="31"/>
      <c r="B941" s="31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75">
      <c r="A942" s="31"/>
      <c r="B942" s="31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75">
      <c r="A943" s="31"/>
      <c r="B943" s="31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75">
      <c r="A944" s="31"/>
      <c r="B944" s="31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75">
      <c r="A945" s="31"/>
      <c r="B945" s="31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75">
      <c r="A946" s="31"/>
      <c r="B946" s="31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75">
      <c r="A947" s="31"/>
      <c r="B947" s="31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75">
      <c r="A948" s="31"/>
      <c r="B948" s="31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75">
      <c r="A949" s="31"/>
      <c r="B949" s="31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75">
      <c r="A950" s="31"/>
      <c r="B950" s="31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75">
      <c r="A951" s="31"/>
      <c r="B951" s="31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75">
      <c r="A952" s="31"/>
      <c r="B952" s="31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75">
      <c r="A953" s="31"/>
      <c r="B953" s="31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75">
      <c r="A954" s="31"/>
      <c r="B954" s="31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75">
      <c r="A955" s="31"/>
      <c r="B955" s="31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75">
      <c r="A956" s="31"/>
      <c r="B956" s="31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75">
      <c r="A957" s="31"/>
      <c r="B957" s="31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75">
      <c r="A958" s="31"/>
      <c r="B958" s="31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75">
      <c r="A959" s="31"/>
      <c r="B959" s="31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75">
      <c r="A960" s="31"/>
      <c r="B960" s="31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75">
      <c r="A961" s="31"/>
      <c r="B961" s="31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75">
      <c r="A962" s="31"/>
      <c r="B962" s="31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75">
      <c r="A963" s="31"/>
      <c r="B963" s="31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75">
      <c r="A964" s="31"/>
      <c r="B964" s="31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75">
      <c r="A965" s="31"/>
      <c r="B965" s="31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75">
      <c r="A966" s="31"/>
      <c r="B966" s="31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75">
      <c r="A967" s="31"/>
      <c r="B967" s="31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75">
      <c r="A968" s="31"/>
      <c r="B968" s="31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75">
      <c r="A969" s="31"/>
      <c r="B969" s="31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75">
      <c r="A970" s="31"/>
      <c r="B970" s="31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75">
      <c r="A971" s="31"/>
      <c r="B971" s="31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75">
      <c r="A972" s="31"/>
      <c r="B972" s="31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75">
      <c r="A973" s="31"/>
      <c r="B973" s="31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75">
      <c r="A974" s="31"/>
      <c r="B974" s="31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75">
      <c r="A975" s="31"/>
      <c r="B975" s="31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75">
      <c r="A976" s="31"/>
      <c r="B976" s="31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75">
      <c r="A977" s="31"/>
      <c r="B977" s="31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75">
      <c r="A978" s="31"/>
      <c r="B978" s="31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75">
      <c r="A979" s="31"/>
      <c r="B979" s="31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75">
      <c r="A980" s="31"/>
      <c r="B980" s="31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75">
      <c r="A981" s="31"/>
      <c r="B981" s="31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75">
      <c r="A982" s="31"/>
      <c r="B982" s="31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75">
      <c r="A983" s="31"/>
      <c r="B983" s="31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75">
      <c r="A984" s="31"/>
      <c r="B984" s="31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75">
      <c r="A985" s="31"/>
      <c r="B985" s="31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75">
      <c r="A986" s="31"/>
      <c r="B986" s="31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75">
      <c r="A987" s="31"/>
      <c r="B987" s="31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75">
      <c r="A988" s="31"/>
      <c r="B988" s="31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75">
      <c r="A989" s="31"/>
      <c r="B989" s="31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75">
      <c r="A990" s="31"/>
      <c r="B990" s="31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75">
      <c r="A991" s="31"/>
      <c r="B991" s="31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75">
      <c r="A992" s="31"/>
      <c r="B992" s="31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75">
      <c r="A993" s="31"/>
      <c r="B993" s="31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75">
      <c r="A994" s="31"/>
      <c r="B994" s="31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75">
      <c r="A995" s="31"/>
      <c r="B995" s="31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.75">
      <c r="A996" s="31"/>
      <c r="B996" s="31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.75">
      <c r="A997" s="31"/>
      <c r="B997" s="31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.75">
      <c r="A998" s="31"/>
      <c r="B998" s="31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.75">
      <c r="A999" s="31"/>
      <c r="B999" s="31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2.75">
      <c r="A1000" s="31"/>
      <c r="B1000" s="31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  <row r="1001" spans="1:26" ht="12.75">
      <c r="A1001" s="31"/>
      <c r="B1001" s="31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</row>
    <row r="1002" spans="1:26" ht="12.75">
      <c r="A1002" s="31"/>
      <c r="B1002" s="31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</row>
    <row r="1003" spans="1:26" ht="12.75">
      <c r="A1003" s="31"/>
      <c r="B1003" s="31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</row>
    <row r="1004" spans="1:26" ht="12.75">
      <c r="A1004" s="31"/>
      <c r="B1004" s="31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</row>
    <row r="1005" spans="1:26" ht="12.75">
      <c r="A1005" s="31"/>
      <c r="B1005" s="31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</row>
    <row r="1006" spans="1:26" ht="12.75">
      <c r="A1006" s="31"/>
      <c r="B1006" s="31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</row>
    <row r="1007" spans="1:26" ht="12.75">
      <c r="A1007" s="31"/>
      <c r="B1007" s="31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</row>
    <row r="1008" spans="1:26" ht="12.75">
      <c r="A1008" s="31"/>
      <c r="B1008" s="31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</row>
    <row r="1009" spans="1:26" ht="12.75">
      <c r="A1009" s="31"/>
      <c r="B1009" s="31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</row>
    <row r="1010" spans="1:26" ht="12.75">
      <c r="A1010" s="31"/>
      <c r="B1010" s="31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</row>
    <row r="1011" spans="1:26" ht="12.75">
      <c r="A1011" s="31"/>
      <c r="B1011" s="31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</row>
    <row r="1012" spans="1:26" ht="12.75">
      <c r="A1012" s="31"/>
      <c r="B1012" s="31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</row>
    <row r="1013" spans="1:26" ht="12.75">
      <c r="A1013" s="31"/>
      <c r="B1013" s="31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</row>
    <row r="1014" spans="1:26" ht="12.75">
      <c r="A1014" s="31"/>
      <c r="B1014" s="31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</row>
    <row r="1015" spans="1:26" ht="12.75">
      <c r="A1015" s="31"/>
      <c r="B1015" s="31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</row>
    <row r="1016" spans="1:26" ht="12.75">
      <c r="A1016" s="31"/>
      <c r="B1016" s="31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</row>
    <row r="1017" spans="1:26" ht="12.75">
      <c r="A1017" s="31"/>
      <c r="B1017" s="31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</row>
    <row r="1018" spans="1:26" ht="12.75">
      <c r="A1018" s="31"/>
      <c r="B1018" s="31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</row>
    <row r="1019" spans="1:26" ht="12.75">
      <c r="A1019" s="31"/>
      <c r="B1019" s="31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</row>
    <row r="1020" spans="1:26" ht="12.75">
      <c r="A1020" s="31"/>
      <c r="B1020" s="31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</row>
    <row r="1021" spans="1:26" ht="12.75">
      <c r="A1021" s="31"/>
      <c r="B1021" s="31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</row>
    <row r="1022" spans="1:26" ht="12.75">
      <c r="A1022" s="31"/>
      <c r="B1022" s="31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</row>
    <row r="1023" spans="1:26" ht="12.75">
      <c r="A1023" s="31"/>
      <c r="B1023" s="31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</row>
    <row r="1024" spans="1:26" ht="12.75">
      <c r="A1024" s="31"/>
      <c r="B1024" s="31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</row>
    <row r="1025" spans="1:26" ht="12.75">
      <c r="A1025" s="31"/>
      <c r="B1025" s="31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</row>
    <row r="1026" spans="1:26" ht="12.75">
      <c r="A1026" s="31"/>
      <c r="B1026" s="31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</row>
    <row r="1027" spans="1:26" ht="12.75">
      <c r="A1027" s="31"/>
      <c r="B1027" s="31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</row>
    <row r="1028" spans="1:26" ht="12.75">
      <c r="A1028" s="31"/>
      <c r="B1028" s="31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</row>
    <row r="1029" spans="1:26" ht="12.75">
      <c r="A1029" s="31"/>
      <c r="B1029" s="31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</row>
    <row r="1030" spans="1:26" ht="12.75">
      <c r="A1030" s="31"/>
      <c r="B1030" s="31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</row>
    <row r="1031" spans="1:26" ht="12.75">
      <c r="A1031" s="31"/>
      <c r="B1031" s="31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</row>
    <row r="1032" spans="1:26" ht="12.75">
      <c r="A1032" s="31"/>
      <c r="B1032" s="31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</row>
    <row r="1033" spans="1:26" ht="12.75">
      <c r="A1033" s="31"/>
      <c r="B1033" s="31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</row>
    <row r="1034" spans="1:26" ht="12.75">
      <c r="A1034" s="31"/>
      <c r="B1034" s="31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</row>
    <row r="1035" spans="1:26" ht="12.75">
      <c r="A1035" s="31"/>
      <c r="B1035" s="31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</row>
    <row r="1036" spans="1:26" ht="12.75">
      <c r="A1036" s="31"/>
      <c r="B1036" s="31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</row>
    <row r="1037" spans="1:26" ht="12.75">
      <c r="A1037" s="31"/>
      <c r="B1037" s="31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</row>
    <row r="1038" spans="1:26" ht="12.75">
      <c r="A1038" s="31"/>
      <c r="B1038" s="31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</row>
    <row r="1039" spans="1:26" ht="12.75">
      <c r="A1039" s="31"/>
      <c r="B1039" s="31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</row>
    <row r="1040" spans="1:26" ht="12.75">
      <c r="A1040" s="31"/>
      <c r="B1040" s="31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</row>
    <row r="1041" spans="1:26" ht="12.75">
      <c r="A1041" s="31"/>
      <c r="B1041" s="31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</row>
    <row r="1042" spans="1:26" ht="12.75">
      <c r="A1042" s="31"/>
      <c r="B1042" s="31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</row>
    <row r="1043" spans="1:26" ht="12.75">
      <c r="A1043" s="31"/>
      <c r="B1043" s="31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</row>
    <row r="1044" spans="1:26" ht="12.75">
      <c r="A1044" s="31"/>
      <c r="B1044" s="31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</row>
    <row r="1045" spans="1:26" ht="12.75">
      <c r="A1045" s="31"/>
      <c r="B1045" s="31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</row>
    <row r="1046" spans="1:26" ht="12.75">
      <c r="A1046" s="31"/>
      <c r="B1046" s="31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</row>
    <row r="1047" spans="1:26" ht="12.75">
      <c r="A1047" s="31"/>
      <c r="B1047" s="31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</row>
    <row r="1048" spans="1:26" ht="12.75">
      <c r="A1048" s="31"/>
      <c r="B1048" s="31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</row>
    <row r="1049" spans="1:26" ht="12.75">
      <c r="A1049" s="31"/>
      <c r="B1049" s="31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</row>
    <row r="1050" spans="1:26" ht="12.75">
      <c r="A1050" s="31"/>
      <c r="B1050" s="31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</row>
    <row r="1051" spans="1:26" ht="12.75">
      <c r="A1051" s="31"/>
      <c r="B1051" s="31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</row>
    <row r="1052" spans="1:26" ht="12.75">
      <c r="A1052" s="31"/>
      <c r="B1052" s="31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</row>
    <row r="1053" spans="1:26" ht="12.75">
      <c r="A1053" s="31"/>
      <c r="B1053" s="31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</row>
    <row r="1054" spans="1:26" ht="12.75">
      <c r="A1054" s="31"/>
      <c r="B1054" s="31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</row>
    <row r="1055" spans="1:26" ht="12.75">
      <c r="A1055" s="31"/>
      <c r="B1055" s="31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</row>
    <row r="1056" spans="1:26" ht="12.75">
      <c r="A1056" s="31"/>
      <c r="B1056" s="31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</row>
    <row r="1057" spans="1:26" ht="12.75">
      <c r="A1057" s="31"/>
      <c r="B1057" s="31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</row>
    <row r="1058" spans="1:26" ht="12.75">
      <c r="A1058" s="31"/>
      <c r="B1058" s="31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</row>
    <row r="1059" spans="1:26" ht="12.75">
      <c r="A1059" s="31"/>
      <c r="B1059" s="31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</row>
    <row r="1060" spans="1:26" ht="12.75">
      <c r="A1060" s="31"/>
      <c r="B1060" s="31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</row>
    <row r="1061" spans="1:26" ht="12.75">
      <c r="A1061" s="31"/>
      <c r="B1061" s="31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</row>
    <row r="1062" spans="1:26" ht="12.75">
      <c r="A1062" s="31"/>
      <c r="B1062" s="31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</row>
    <row r="1063" spans="1:26" ht="12.75">
      <c r="A1063" s="31"/>
      <c r="B1063" s="31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</row>
    <row r="1064" spans="1:26" ht="12.75">
      <c r="A1064" s="31"/>
      <c r="B1064" s="31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</row>
    <row r="1065" spans="1:26" ht="12.75">
      <c r="A1065" s="31"/>
      <c r="B1065" s="31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</row>
    <row r="1066" spans="1:26" ht="12.75">
      <c r="A1066" s="31"/>
      <c r="B1066" s="31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</row>
    <row r="1067" spans="1:26" ht="12.75">
      <c r="A1067" s="31"/>
      <c r="B1067" s="31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</row>
    <row r="1068" spans="1:26" ht="12.75">
      <c r="A1068" s="31"/>
      <c r="B1068" s="31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</row>
    <row r="1069" spans="1:26" ht="12.75">
      <c r="A1069" s="31"/>
      <c r="B1069" s="31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</row>
    <row r="1070" spans="1:26" ht="12.75">
      <c r="A1070" s="31"/>
      <c r="B1070" s="31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</row>
    <row r="1071" spans="1:26" ht="12.75">
      <c r="A1071" s="31"/>
      <c r="B1071" s="31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</row>
    <row r="1072" spans="1:26" ht="12.75">
      <c r="A1072" s="31"/>
      <c r="B1072" s="31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</row>
    <row r="1073" spans="1:26" ht="12.75">
      <c r="A1073" s="31"/>
      <c r="B1073" s="31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</row>
    <row r="1074" spans="1:26" ht="12.75">
      <c r="A1074" s="31"/>
      <c r="B1074" s="31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</row>
    <row r="1075" spans="1:26" ht="12.75">
      <c r="A1075" s="31"/>
      <c r="B1075" s="31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</row>
    <row r="1076" spans="1:26" ht="12.75">
      <c r="A1076" s="31"/>
      <c r="B1076" s="31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</row>
    <row r="1077" spans="1:26" ht="12.75">
      <c r="A1077" s="31"/>
      <c r="B1077" s="31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</row>
    <row r="1078" spans="1:26" ht="12.75">
      <c r="A1078" s="31"/>
      <c r="B1078" s="31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</row>
    <row r="1079" spans="1:26" ht="12.75">
      <c r="A1079" s="31"/>
      <c r="B1079" s="31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</row>
    <row r="1080" spans="1:26" ht="12.75">
      <c r="A1080" s="31"/>
      <c r="B1080" s="31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</row>
    <row r="1081" spans="1:26" ht="12.75">
      <c r="A1081" s="31"/>
      <c r="B1081" s="31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</row>
    <row r="1082" spans="1:26" ht="12.75">
      <c r="A1082" s="31"/>
      <c r="B1082" s="31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</row>
    <row r="1083" spans="1:26" ht="12.75">
      <c r="A1083" s="31"/>
      <c r="B1083" s="31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</row>
    <row r="1084" spans="1:26" ht="12.75">
      <c r="A1084" s="31"/>
      <c r="B1084" s="31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</row>
    <row r="1085" spans="1:26" ht="12.75">
      <c r="A1085" s="31"/>
      <c r="B1085" s="31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</row>
    <row r="1086" spans="1:26" ht="12.75">
      <c r="A1086" s="31"/>
      <c r="B1086" s="31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</row>
    <row r="1087" spans="1:26" ht="12.75">
      <c r="A1087" s="31"/>
      <c r="B1087" s="31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</row>
    <row r="1088" spans="1:26" ht="12.75">
      <c r="A1088" s="31"/>
      <c r="B1088" s="31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</row>
    <row r="1089" spans="1:26" ht="12.75">
      <c r="A1089" s="31"/>
      <c r="B1089" s="31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</row>
    <row r="1090" spans="1:26" ht="12.75">
      <c r="A1090" s="31"/>
      <c r="B1090" s="31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</row>
    <row r="1091" spans="1:26" ht="12.75">
      <c r="A1091" s="31"/>
      <c r="B1091" s="31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</row>
    <row r="1092" spans="1:26" ht="12.75">
      <c r="A1092" s="31"/>
      <c r="B1092" s="31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</row>
    <row r="1093" spans="1:26" ht="12.75">
      <c r="A1093" s="31"/>
      <c r="B1093" s="31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</row>
    <row r="1094" spans="1:26" ht="12.75">
      <c r="A1094" s="31"/>
      <c r="B1094" s="31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</row>
    <row r="1095" spans="1:26" ht="12.75">
      <c r="A1095" s="31"/>
      <c r="B1095" s="31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</row>
    <row r="1096" spans="1:26" ht="12.75">
      <c r="A1096" s="31"/>
      <c r="B1096" s="31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</row>
    <row r="1097" spans="1:26" ht="12.75">
      <c r="A1097" s="31"/>
      <c r="B1097" s="31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</row>
    <row r="1098" spans="1:26" ht="12.75">
      <c r="A1098" s="31"/>
      <c r="B1098" s="31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</row>
    <row r="1099" spans="1:26" ht="12.75">
      <c r="A1099" s="31"/>
      <c r="B1099" s="31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</row>
    <row r="1100" spans="1:26" ht="12.75">
      <c r="A1100" s="31"/>
      <c r="B1100" s="31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</row>
    <row r="1101" spans="1:26" ht="12.75">
      <c r="A1101" s="31"/>
      <c r="B1101" s="31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</row>
    <row r="1102" spans="1:26" ht="12.75">
      <c r="A1102" s="31"/>
      <c r="B1102" s="31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</row>
    <row r="1103" spans="1:26" ht="12.75">
      <c r="A1103" s="31"/>
      <c r="B1103" s="31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</row>
    <row r="1104" spans="1:26" ht="12.75">
      <c r="A1104" s="31"/>
      <c r="B1104" s="31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</row>
    <row r="1105" spans="1:26" ht="12.75">
      <c r="A1105" s="31"/>
      <c r="B1105" s="31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</row>
    <row r="1106" spans="1:26" ht="12.75">
      <c r="A1106" s="31"/>
      <c r="B1106" s="31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</row>
    <row r="1107" spans="1:26" ht="12.75">
      <c r="A1107" s="31"/>
      <c r="B1107" s="31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</row>
    <row r="1108" spans="1:26" ht="12.75">
      <c r="A1108" s="31"/>
      <c r="B1108" s="31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</row>
    <row r="1109" spans="1:26" ht="12.75">
      <c r="A1109" s="31"/>
      <c r="B1109" s="31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</row>
    <row r="1110" spans="1:26" ht="12.75">
      <c r="A1110" s="31"/>
      <c r="B1110" s="31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</row>
    <row r="1111" spans="1:26" ht="12.75">
      <c r="A1111" s="31"/>
      <c r="B1111" s="31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</row>
    <row r="1112" spans="1:26" ht="12.75">
      <c r="A1112" s="31"/>
      <c r="B1112" s="31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</row>
    <row r="1113" spans="1:26" ht="12.75">
      <c r="A1113" s="31"/>
      <c r="B1113" s="31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</row>
    <row r="1114" spans="1:26" ht="12.75">
      <c r="A1114" s="31"/>
      <c r="B1114" s="31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</row>
    <row r="1115" spans="1:26" ht="12.75">
      <c r="A1115" s="31"/>
      <c r="B1115" s="31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</row>
    <row r="1116" spans="1:26" ht="12.75">
      <c r="A1116" s="31"/>
      <c r="B1116" s="31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</row>
    <row r="1117" spans="1:26" ht="12.75">
      <c r="A1117" s="31"/>
      <c r="B1117" s="31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</row>
    <row r="1118" spans="1:26" ht="12.75">
      <c r="A1118" s="31"/>
      <c r="B1118" s="31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</row>
    <row r="1119" spans="1:26" ht="12.75">
      <c r="A1119" s="31"/>
      <c r="B1119" s="31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</row>
    <row r="1120" spans="1:26" ht="12.75">
      <c r="A1120" s="31"/>
      <c r="B1120" s="31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</row>
    <row r="1121" spans="1:26" ht="12.75">
      <c r="A1121" s="31"/>
      <c r="B1121" s="31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</row>
    <row r="1122" spans="1:26" ht="12.75">
      <c r="A1122" s="31"/>
      <c r="B1122" s="31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</row>
    <row r="1123" spans="1:26" ht="12.75">
      <c r="A1123" s="31"/>
      <c r="B1123" s="31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</row>
    <row r="1124" spans="1:26" ht="12.75">
      <c r="A1124" s="31"/>
      <c r="B1124" s="31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</row>
    <row r="1125" spans="1:26" ht="12.75">
      <c r="A1125" s="31"/>
      <c r="B1125" s="31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</row>
    <row r="1126" spans="1:26" ht="12.75">
      <c r="A1126" s="31"/>
      <c r="B1126" s="31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</row>
    <row r="1127" spans="1:26" ht="12.75">
      <c r="A1127" s="31"/>
      <c r="B1127" s="31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</row>
    <row r="1128" spans="1:26" ht="12.75">
      <c r="A1128" s="31"/>
      <c r="B1128" s="31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</row>
    <row r="1129" spans="1:26" ht="12.75">
      <c r="A1129" s="31"/>
      <c r="B1129" s="31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</row>
    <row r="1130" spans="1:26" ht="12.75">
      <c r="A1130" s="31"/>
      <c r="B1130" s="31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</row>
    <row r="1131" spans="1:26" ht="12.75">
      <c r="A1131" s="31"/>
      <c r="B1131" s="31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</row>
    <row r="1132" spans="1:26" ht="12.75">
      <c r="A1132" s="31"/>
      <c r="B1132" s="31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</row>
    <row r="1133" spans="1:26" ht="12.75">
      <c r="A1133" s="31"/>
      <c r="B1133" s="31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</row>
    <row r="1134" spans="1:26" ht="12.75">
      <c r="A1134" s="31"/>
      <c r="B1134" s="31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</row>
    <row r="1135" spans="1:26" ht="12.75">
      <c r="A1135" s="31"/>
      <c r="B1135" s="31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</row>
    <row r="1136" spans="1:26" ht="12.75">
      <c r="A1136" s="31"/>
      <c r="B1136" s="31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</row>
    <row r="1137" spans="1:26" ht="12.75">
      <c r="A1137" s="31"/>
      <c r="B1137" s="31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</row>
    <row r="1138" spans="1:26" ht="12.75">
      <c r="A1138" s="31"/>
      <c r="B1138" s="31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</row>
    <row r="1139" spans="1:26" ht="12.75">
      <c r="A1139" s="31"/>
      <c r="B1139" s="31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</row>
    <row r="1140" spans="1:26" ht="12.75">
      <c r="A1140" s="31"/>
      <c r="B1140" s="31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</row>
    <row r="1141" spans="1:26" ht="12.75">
      <c r="A1141" s="31"/>
      <c r="B1141" s="31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</row>
    <row r="1142" spans="1:26" ht="12.75">
      <c r="A1142" s="31"/>
      <c r="B1142" s="31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</row>
    <row r="1143" spans="1:26" ht="12.75">
      <c r="A1143" s="31"/>
      <c r="B1143" s="31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</row>
    <row r="1144" spans="1:26" ht="12.75">
      <c r="A1144" s="31"/>
      <c r="B1144" s="31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</row>
    <row r="1145" spans="1:26" ht="12.75">
      <c r="A1145" s="31"/>
      <c r="B1145" s="31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</row>
    <row r="1146" spans="1:26" ht="12.75">
      <c r="A1146" s="31"/>
      <c r="B1146" s="31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</row>
    <row r="1147" spans="1:26" ht="12.75">
      <c r="A1147" s="31"/>
      <c r="B1147" s="31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</row>
    <row r="1148" spans="1:26" ht="12.75">
      <c r="A1148" s="31"/>
      <c r="B1148" s="31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</row>
    <row r="1149" spans="1:26" ht="12.75">
      <c r="A1149" s="31"/>
      <c r="B1149" s="31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</row>
    <row r="1150" spans="1:26" ht="12.75">
      <c r="A1150" s="31"/>
      <c r="B1150" s="31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</row>
    <row r="1151" spans="1:26" ht="12.75">
      <c r="A1151" s="31"/>
      <c r="B1151" s="31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</row>
    <row r="1152" spans="1:26" ht="12.75">
      <c r="A1152" s="31"/>
      <c r="B1152" s="31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</row>
    <row r="1153" spans="1:26" ht="12.75">
      <c r="A1153" s="31"/>
      <c r="B1153" s="31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</row>
    <row r="1154" spans="1:26" ht="12.75">
      <c r="A1154" s="31"/>
      <c r="B1154" s="31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</row>
    <row r="1155" spans="1:26" ht="12.75">
      <c r="A1155" s="31"/>
      <c r="B1155" s="31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</row>
    <row r="1156" spans="1:26" ht="12.75">
      <c r="A1156" s="31"/>
      <c r="B1156" s="31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</row>
    <row r="1157" spans="1:26" ht="12.75">
      <c r="A1157" s="31"/>
      <c r="B1157" s="31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</row>
    <row r="1158" spans="1:26" ht="12.75">
      <c r="A1158" s="31"/>
      <c r="B1158" s="31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</row>
    <row r="1159" spans="1:26" ht="12.75">
      <c r="A1159" s="31"/>
      <c r="B1159" s="31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</row>
    <row r="1160" spans="1:26" ht="12.75">
      <c r="A1160" s="31"/>
      <c r="B1160" s="31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</row>
    <row r="1161" spans="1:26" ht="12.75">
      <c r="A1161" s="31"/>
      <c r="B1161" s="31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</row>
    <row r="1162" spans="1:26" ht="12.75">
      <c r="A1162" s="31"/>
      <c r="B1162" s="31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</row>
    <row r="1163" spans="1:26" ht="12.75">
      <c r="A1163" s="31"/>
      <c r="B1163" s="31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</row>
    <row r="1164" spans="1:26" ht="12.75">
      <c r="A1164" s="31"/>
      <c r="B1164" s="31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</row>
    <row r="1165" spans="1:26" ht="12.75">
      <c r="A1165" s="31"/>
      <c r="B1165" s="31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</row>
    <row r="1166" spans="1:26" ht="12.75">
      <c r="A1166" s="31"/>
      <c r="B1166" s="31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</row>
    <row r="1167" spans="1:26" ht="12.75">
      <c r="A1167" s="31"/>
      <c r="B1167" s="31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</row>
    <row r="1168" spans="1:26" ht="12.75">
      <c r="A1168" s="31"/>
      <c r="B1168" s="31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</row>
    <row r="1169" spans="1:26" ht="12.75">
      <c r="A1169" s="31"/>
      <c r="B1169" s="31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</row>
    <row r="1170" spans="1:26" ht="12.75">
      <c r="A1170" s="31"/>
      <c r="B1170" s="31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</row>
    <row r="1171" spans="1:26" ht="12.75">
      <c r="A1171" s="31"/>
      <c r="B1171" s="31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</row>
    <row r="1172" spans="1:26" ht="12.75">
      <c r="A1172" s="31"/>
      <c r="B1172" s="31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</row>
    <row r="1173" spans="1:26" ht="12.75">
      <c r="A1173" s="31"/>
      <c r="B1173" s="31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</row>
    <row r="1174" spans="1:26" ht="12.75">
      <c r="A1174" s="31"/>
      <c r="B1174" s="31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</row>
    <row r="1175" spans="1:26" ht="12.75">
      <c r="A1175" s="31"/>
      <c r="B1175" s="31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</row>
    <row r="1176" spans="1:26" ht="12.75">
      <c r="A1176" s="31"/>
      <c r="B1176" s="31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</row>
    <row r="1177" spans="1:26" ht="12.75">
      <c r="A1177" s="31"/>
      <c r="B1177" s="31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</row>
    <row r="1178" spans="1:26" ht="12.75">
      <c r="A1178" s="31"/>
      <c r="B1178" s="31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</row>
    <row r="1179" spans="1:26" ht="12.75">
      <c r="A1179" s="31"/>
      <c r="B1179" s="31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</row>
    <row r="1180" spans="1:26" ht="12.75">
      <c r="A1180" s="31"/>
      <c r="B1180" s="31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</row>
    <row r="1181" spans="1:26" ht="12.75">
      <c r="A1181" s="31"/>
      <c r="B1181" s="31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</row>
    <row r="1182" spans="1:26" ht="12.75">
      <c r="A1182" s="31"/>
      <c r="B1182" s="31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</row>
    <row r="1183" spans="1:26" ht="12.75">
      <c r="A1183" s="31"/>
      <c r="B1183" s="31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</row>
    <row r="1184" spans="1:26" ht="12.75">
      <c r="A1184" s="31"/>
      <c r="B1184" s="31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</row>
    <row r="1185" spans="1:26" ht="12.75">
      <c r="A1185" s="31"/>
      <c r="B1185" s="31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</row>
    <row r="1186" spans="1:26" ht="12.75">
      <c r="A1186" s="31"/>
      <c r="B1186" s="31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</row>
    <row r="1187" spans="1:26" ht="12.75">
      <c r="A1187" s="31"/>
      <c r="B1187" s="31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</row>
    <row r="1188" spans="1:26" ht="12.75">
      <c r="A1188" s="31"/>
      <c r="B1188" s="31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</row>
    <row r="1189" spans="1:26" ht="12.75">
      <c r="A1189" s="31"/>
      <c r="B1189" s="31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</row>
    <row r="1190" spans="1:26" ht="12.75">
      <c r="A1190" s="31"/>
      <c r="B1190" s="31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</row>
    <row r="1191" spans="1:26" ht="12.75">
      <c r="A1191" s="31"/>
      <c r="B1191" s="31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</row>
    <row r="1192" spans="1:26" ht="12.75">
      <c r="A1192" s="31"/>
      <c r="B1192" s="31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</row>
    <row r="1193" spans="1:26" ht="12.75">
      <c r="A1193" s="31"/>
      <c r="B1193" s="31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</row>
    <row r="1194" spans="1:26" ht="12.75">
      <c r="A1194" s="31"/>
      <c r="B1194" s="31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</row>
    <row r="1195" spans="1:26" ht="12.75">
      <c r="A1195" s="31"/>
      <c r="B1195" s="31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</row>
    <row r="1196" spans="1:26" ht="12.75">
      <c r="A1196" s="31"/>
      <c r="B1196" s="31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</row>
    <row r="1197" spans="1:26" ht="12.75">
      <c r="A1197" s="31"/>
      <c r="B1197" s="31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</row>
    <row r="1198" spans="1:26" ht="12.75">
      <c r="A1198" s="31"/>
      <c r="B1198" s="31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</row>
    <row r="1199" spans="1:26" ht="12.75">
      <c r="A1199" s="31"/>
      <c r="B1199" s="31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</row>
    <row r="1200" spans="1:26" ht="12.75">
      <c r="A1200" s="31"/>
      <c r="B1200" s="31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</row>
    <row r="1201" spans="1:26" ht="12.75">
      <c r="A1201" s="31"/>
      <c r="B1201" s="31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</row>
    <row r="1202" spans="1:26" ht="12.75">
      <c r="A1202" s="31"/>
      <c r="B1202" s="31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</row>
    <row r="1203" spans="1:26" ht="12.75">
      <c r="A1203" s="31"/>
      <c r="B1203" s="31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</row>
    <row r="1204" spans="1:26" ht="12.75">
      <c r="A1204" s="31"/>
      <c r="B1204" s="31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</row>
    <row r="1205" spans="1:26" ht="12.75">
      <c r="A1205" s="31"/>
      <c r="B1205" s="31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</row>
    <row r="1206" spans="1:26" ht="12.75">
      <c r="A1206" s="31"/>
      <c r="B1206" s="31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</row>
    <row r="1207" spans="1:26" ht="12.75">
      <c r="A1207" s="31"/>
      <c r="B1207" s="31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</row>
    <row r="1208" spans="1:26" ht="12.75">
      <c r="A1208" s="31"/>
      <c r="B1208" s="31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</row>
    <row r="1209" spans="1:26" ht="12.75">
      <c r="A1209" s="31"/>
      <c r="B1209" s="31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</row>
    <row r="1210" spans="1:26" ht="12.75">
      <c r="A1210" s="31"/>
      <c r="B1210" s="31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</row>
    <row r="1211" spans="1:26" ht="12.75">
      <c r="A1211" s="31"/>
      <c r="B1211" s="31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</row>
    <row r="1212" spans="1:26" ht="12.75">
      <c r="A1212" s="31"/>
      <c r="B1212" s="31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</row>
    <row r="1213" spans="1:26" ht="12.75">
      <c r="A1213" s="31"/>
      <c r="B1213" s="31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</row>
    <row r="1214" spans="1:26" ht="12.75">
      <c r="A1214" s="31"/>
      <c r="B1214" s="31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</row>
    <row r="1215" spans="1:26" ht="12.75">
      <c r="A1215" s="31"/>
      <c r="B1215" s="31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</row>
    <row r="1216" spans="1:26" ht="12.75">
      <c r="A1216" s="31"/>
      <c r="B1216" s="31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</row>
    <row r="1217" spans="1:26" ht="12.75">
      <c r="A1217" s="31"/>
      <c r="B1217" s="31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</row>
    <row r="1218" spans="1:26" ht="12.75">
      <c r="A1218" s="31"/>
      <c r="B1218" s="31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</row>
    <row r="1219" spans="1:26" ht="12.75">
      <c r="A1219" s="31"/>
      <c r="B1219" s="31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</row>
    <row r="1220" spans="1:26" ht="12.75">
      <c r="A1220" s="31"/>
      <c r="B1220" s="31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</row>
    <row r="1221" spans="1:26" ht="12.75">
      <c r="A1221" s="31"/>
      <c r="B1221" s="31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</row>
    <row r="1222" spans="1:26" ht="12.75">
      <c r="A1222" s="31"/>
      <c r="B1222" s="31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</row>
    <row r="1223" spans="1:26" ht="12.75">
      <c r="A1223" s="31"/>
      <c r="B1223" s="31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</row>
    <row r="1224" spans="1:26" ht="12.75">
      <c r="A1224" s="31"/>
      <c r="B1224" s="31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</row>
    <row r="1225" spans="1:26" ht="12.75">
      <c r="A1225" s="31"/>
      <c r="B1225" s="31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</row>
    <row r="1226" spans="1:26" ht="12.75">
      <c r="A1226" s="31"/>
      <c r="B1226" s="31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</row>
    <row r="1227" spans="1:26" ht="12.75">
      <c r="A1227" s="31"/>
      <c r="B1227" s="31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</row>
    <row r="1228" spans="1:26" ht="12.75">
      <c r="A1228" s="31"/>
      <c r="B1228" s="31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</row>
    <row r="1229" spans="1:26" ht="12.75">
      <c r="A1229" s="31"/>
      <c r="B1229" s="31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</row>
    <row r="1230" spans="1:26" ht="12.75">
      <c r="A1230" s="31"/>
      <c r="B1230" s="31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</row>
    <row r="1231" spans="1:26" ht="12.75">
      <c r="A1231" s="31"/>
      <c r="B1231" s="31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</row>
    <row r="1232" spans="1:26" ht="12.75">
      <c r="A1232" s="31"/>
      <c r="B1232" s="31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</row>
    <row r="1233" spans="1:26" ht="12.75">
      <c r="A1233" s="31"/>
      <c r="B1233" s="31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</row>
    <row r="1234" spans="1:26" ht="12.75">
      <c r="A1234" s="31"/>
      <c r="B1234" s="31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</row>
    <row r="1235" spans="1:26" ht="12.75">
      <c r="A1235" s="31"/>
      <c r="B1235" s="31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</row>
    <row r="1236" spans="1:26" ht="12.75">
      <c r="A1236" s="31"/>
      <c r="B1236" s="31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</row>
    <row r="1237" spans="1:26" ht="12.75">
      <c r="A1237" s="31"/>
      <c r="B1237" s="31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</row>
    <row r="1238" spans="1:26" ht="12.75">
      <c r="A1238" s="31"/>
      <c r="B1238" s="31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</row>
    <row r="1239" spans="1:26" ht="12.75">
      <c r="A1239" s="31"/>
      <c r="B1239" s="31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</row>
    <row r="1240" spans="1:26" ht="12.75">
      <c r="A1240" s="31"/>
      <c r="B1240" s="31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</row>
    <row r="1241" spans="1:26" ht="12.75">
      <c r="A1241" s="31"/>
      <c r="B1241" s="31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</row>
    <row r="1242" spans="1:26" ht="12.75">
      <c r="A1242" s="31"/>
      <c r="B1242" s="31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</row>
    <row r="1243" spans="1:26" ht="12.75">
      <c r="A1243" s="31"/>
      <c r="B1243" s="31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</row>
    <row r="1244" spans="1:26" ht="12.75">
      <c r="A1244" s="31"/>
      <c r="B1244" s="31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</row>
    <row r="1245" spans="1:26" ht="12.75">
      <c r="A1245" s="31"/>
      <c r="B1245" s="31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</row>
    <row r="1246" spans="1:26" ht="12.75">
      <c r="A1246" s="31"/>
      <c r="B1246" s="31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</row>
    <row r="1247" spans="1:26" ht="12.75">
      <c r="A1247" s="31"/>
      <c r="B1247" s="31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</row>
    <row r="1248" spans="1:26" ht="12.75">
      <c r="A1248" s="31"/>
      <c r="B1248" s="31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</row>
    <row r="1249" spans="1:26" ht="12.75">
      <c r="A1249" s="31"/>
      <c r="B1249" s="31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</row>
    <row r="1250" spans="1:26" ht="12.75">
      <c r="A1250" s="31"/>
      <c r="B1250" s="31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</row>
    <row r="1251" spans="1:26" ht="12.75">
      <c r="A1251" s="31"/>
      <c r="B1251" s="31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</row>
    <row r="1252" spans="1:26" ht="12.75">
      <c r="A1252" s="31"/>
      <c r="B1252" s="31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</row>
    <row r="1253" spans="1:26" ht="12.75">
      <c r="A1253" s="31"/>
      <c r="B1253" s="31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</row>
    <row r="1254" spans="1:26" ht="12.75">
      <c r="A1254" s="31"/>
      <c r="B1254" s="31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</row>
    <row r="1255" spans="1:26" ht="12.75">
      <c r="A1255" s="31"/>
      <c r="B1255" s="31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</row>
    <row r="1256" spans="1:26" ht="12.75">
      <c r="A1256" s="31"/>
      <c r="B1256" s="31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</row>
    <row r="1257" spans="1:26" ht="12.75">
      <c r="A1257" s="31"/>
      <c r="B1257" s="31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</row>
    <row r="1258" spans="1:26" ht="12.75">
      <c r="A1258" s="31"/>
      <c r="B1258" s="31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</row>
    <row r="1259" spans="1:26" ht="12.75">
      <c r="A1259" s="31"/>
      <c r="B1259" s="31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</row>
    <row r="1260" spans="1:26" ht="12.75">
      <c r="A1260" s="31"/>
      <c r="B1260" s="31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</row>
    <row r="1261" spans="1:26" ht="12.75">
      <c r="A1261" s="31"/>
      <c r="B1261" s="31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</row>
    <row r="1262" spans="1:26" ht="12.75">
      <c r="A1262" s="31"/>
      <c r="B1262" s="31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</row>
    <row r="1263" spans="1:26" ht="12.75">
      <c r="A1263" s="31"/>
      <c r="B1263" s="31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</row>
    <row r="1264" spans="1:26" ht="12.75">
      <c r="A1264" s="31"/>
      <c r="B1264" s="31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</row>
    <row r="1265" spans="1:26" ht="12.75">
      <c r="A1265" s="31"/>
      <c r="B1265" s="31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</row>
    <row r="1266" spans="1:26" ht="12.75">
      <c r="A1266" s="31"/>
      <c r="B1266" s="31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</row>
    <row r="1267" spans="1:26" ht="12.75">
      <c r="A1267" s="31"/>
      <c r="B1267" s="31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</row>
    <row r="1268" spans="1:26" ht="12.75">
      <c r="A1268" s="31"/>
      <c r="B1268" s="31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</row>
    <row r="1269" spans="1:26" ht="12.75">
      <c r="A1269" s="31"/>
      <c r="B1269" s="31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</row>
    <row r="1270" spans="1:26" ht="12.75">
      <c r="A1270" s="31"/>
      <c r="B1270" s="31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</row>
    <row r="1271" spans="1:26" ht="12.75">
      <c r="A1271" s="31"/>
      <c r="B1271" s="31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</row>
    <row r="1272" spans="1:26" ht="12.75">
      <c r="A1272" s="31"/>
      <c r="B1272" s="31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</row>
    <row r="1273" spans="1:26" ht="12.75">
      <c r="A1273" s="31"/>
      <c r="B1273" s="31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</row>
    <row r="1274" spans="1:26" ht="12.75">
      <c r="A1274" s="31"/>
      <c r="B1274" s="31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</row>
    <row r="1275" spans="1:26" ht="12.75">
      <c r="A1275" s="31"/>
      <c r="B1275" s="31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</row>
    <row r="1276" spans="1:26" ht="12.75">
      <c r="A1276" s="31"/>
      <c r="B1276" s="31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</row>
    <row r="1277" spans="1:26" ht="12.75">
      <c r="A1277" s="31"/>
      <c r="B1277" s="31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</row>
    <row r="1278" spans="1:26" ht="12.75">
      <c r="A1278" s="31"/>
      <c r="B1278" s="31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</row>
    <row r="1279" spans="1:26" ht="12.75">
      <c r="A1279" s="31"/>
      <c r="B1279" s="31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</row>
    <row r="1280" spans="1:26" ht="12.75">
      <c r="A1280" s="31"/>
      <c r="B1280" s="31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</row>
    <row r="1281" spans="1:26" ht="12.75">
      <c r="A1281" s="31"/>
      <c r="B1281" s="31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</row>
    <row r="1282" spans="1:26" ht="12.75">
      <c r="A1282" s="31"/>
      <c r="B1282" s="31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</row>
    <row r="1283" spans="1:26" ht="12.75">
      <c r="A1283" s="31"/>
      <c r="B1283" s="31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</row>
    <row r="1284" spans="1:26" ht="12.75">
      <c r="A1284" s="31"/>
      <c r="B1284" s="31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</row>
    <row r="1285" spans="1:26" ht="12.75">
      <c r="A1285" s="31"/>
      <c r="B1285" s="31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</row>
    <row r="1286" spans="1:26" ht="12.75">
      <c r="A1286" s="31"/>
      <c r="B1286" s="31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</row>
    <row r="1287" spans="1:26" ht="12.75">
      <c r="A1287" s="31"/>
      <c r="B1287" s="31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</row>
    <row r="1288" spans="1:26" ht="12.75">
      <c r="A1288" s="31"/>
      <c r="B1288" s="31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</row>
    <row r="1289" spans="1:26" ht="12.75">
      <c r="A1289" s="31"/>
      <c r="B1289" s="31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</row>
    <row r="1290" spans="1:26" ht="12.75">
      <c r="A1290" s="31"/>
      <c r="B1290" s="31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</row>
    <row r="1291" spans="1:26" ht="12.75">
      <c r="A1291" s="31"/>
      <c r="B1291" s="31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</row>
    <row r="1292" spans="1:26" ht="12.75">
      <c r="A1292" s="31"/>
      <c r="B1292" s="31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</row>
    <row r="1293" spans="1:26" ht="12.75">
      <c r="A1293" s="31"/>
      <c r="B1293" s="31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</row>
    <row r="1294" spans="1:26" ht="12.75">
      <c r="A1294" s="31"/>
      <c r="B1294" s="31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</row>
    <row r="1295" spans="1:26" ht="12.75">
      <c r="A1295" s="31"/>
      <c r="B1295" s="31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</row>
    <row r="1296" spans="1:26" ht="12.75">
      <c r="A1296" s="31"/>
      <c r="B1296" s="31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</row>
    <row r="1297" spans="1:26" ht="12.75">
      <c r="A1297" s="31"/>
      <c r="B1297" s="31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</row>
    <row r="1298" spans="1:26" ht="12.75">
      <c r="A1298" s="31"/>
      <c r="B1298" s="31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</row>
    <row r="1299" spans="1:26" ht="12.75">
      <c r="A1299" s="31"/>
      <c r="B1299" s="31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</row>
    <row r="1300" spans="1:26" ht="12.75">
      <c r="A1300" s="31"/>
      <c r="B1300" s="31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</row>
    <row r="1301" spans="1:26" ht="12.75">
      <c r="A1301" s="31"/>
      <c r="B1301" s="31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</row>
    <row r="1302" spans="1:26" ht="12.75">
      <c r="A1302" s="31"/>
      <c r="B1302" s="31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</row>
    <row r="1303" spans="1:26" ht="12.75">
      <c r="A1303" s="31"/>
      <c r="B1303" s="31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</row>
    <row r="1304" spans="1:26" ht="12.75">
      <c r="A1304" s="31"/>
      <c r="B1304" s="31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</row>
    <row r="1305" spans="1:26" ht="12.75">
      <c r="A1305" s="31"/>
      <c r="B1305" s="31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</row>
    <row r="1306" spans="1:26" ht="12.75">
      <c r="A1306" s="31"/>
      <c r="B1306" s="31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</row>
    <row r="1307" spans="1:26" ht="12.75">
      <c r="A1307" s="31"/>
      <c r="B1307" s="31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</row>
    <row r="1308" spans="1:26" ht="12.75">
      <c r="A1308" s="31"/>
      <c r="B1308" s="31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</row>
    <row r="1309" spans="1:26" ht="12.75">
      <c r="A1309" s="31"/>
      <c r="B1309" s="31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</row>
    <row r="1310" spans="1:26" ht="12.75">
      <c r="A1310" s="31"/>
      <c r="B1310" s="31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</row>
    <row r="1311" spans="1:26" ht="12.75">
      <c r="A1311" s="31"/>
      <c r="B1311" s="31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</row>
    <row r="1312" spans="1:26" ht="12.75">
      <c r="A1312" s="31"/>
      <c r="B1312" s="31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</row>
    <row r="1313" spans="1:26" ht="12.75">
      <c r="A1313" s="31"/>
      <c r="B1313" s="31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</row>
    <row r="1314" spans="1:26" ht="12.75">
      <c r="A1314" s="31"/>
      <c r="B1314" s="31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</row>
    <row r="1315" spans="1:26" ht="12.75">
      <c r="A1315" s="31"/>
      <c r="B1315" s="31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</row>
    <row r="1316" spans="1:26" ht="12.75">
      <c r="A1316" s="31"/>
      <c r="B1316" s="31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</row>
    <row r="1317" spans="1:26" ht="12.75">
      <c r="A1317" s="31"/>
      <c r="B1317" s="31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</row>
    <row r="1318" spans="1:26" ht="12.75">
      <c r="A1318" s="31"/>
      <c r="B1318" s="31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</row>
    <row r="1319" spans="1:26" ht="12.75">
      <c r="A1319" s="31"/>
      <c r="B1319" s="31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</row>
    <row r="1320" spans="1:26" ht="12.75">
      <c r="A1320" s="31"/>
      <c r="B1320" s="31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</row>
    <row r="1321" spans="1:26" ht="12.75">
      <c r="A1321" s="31"/>
      <c r="B1321" s="31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</row>
    <row r="1322" spans="1:26" ht="12.75">
      <c r="A1322" s="31"/>
      <c r="B1322" s="31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</row>
    <row r="1323" spans="1:26" ht="12.75">
      <c r="A1323" s="31"/>
      <c r="B1323" s="31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</row>
    <row r="1324" spans="1:26" ht="12.75">
      <c r="A1324" s="31"/>
      <c r="B1324" s="31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</row>
    <row r="1325" spans="1:26" ht="12.75">
      <c r="A1325" s="31"/>
      <c r="B1325" s="31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</row>
    <row r="1326" spans="1:26" ht="12.75">
      <c r="A1326" s="31"/>
      <c r="B1326" s="31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</row>
    <row r="1327" spans="1:26" ht="12.75">
      <c r="A1327" s="31"/>
      <c r="B1327" s="31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</row>
    <row r="1328" spans="1:26" ht="12.75">
      <c r="A1328" s="31"/>
      <c r="B1328" s="31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</row>
    <row r="1329" spans="1:26" ht="12.75">
      <c r="A1329" s="31"/>
      <c r="B1329" s="31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</row>
    <row r="1330" spans="1:26" ht="12.75">
      <c r="A1330" s="31"/>
      <c r="B1330" s="31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</row>
    <row r="1331" spans="1:26" ht="12.75">
      <c r="A1331" s="31"/>
      <c r="B1331" s="31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</row>
  </sheetData>
  <sheetProtection/>
  <mergeCells count="9">
    <mergeCell ref="G48:M48"/>
    <mergeCell ref="S48:Y48"/>
    <mergeCell ref="E2:G2"/>
    <mergeCell ref="Q2:S2"/>
    <mergeCell ref="A8:A10"/>
    <mergeCell ref="O8:Z8"/>
    <mergeCell ref="A46:A47"/>
    <mergeCell ref="C8:N8"/>
    <mergeCell ref="B8:B9"/>
  </mergeCells>
  <printOptions horizontalCentered="1" verticalCentered="1"/>
  <pageMargins left="0" right="0" top="0.7874015748031497" bottom="0.3937007874015748" header="0.5905511811023623" footer="0.1968503937007874"/>
  <pageSetup fitToWidth="2" horizontalDpi="600" verticalDpi="600" orientation="landscape" paperSize="9" scale="72" r:id="rId1"/>
  <headerFooter alignWithMargins="0">
    <oddFooter>&amp;LШаблон финансового плана разработан Санкт-Петербургским Фондом развития бизнеса (www.fbd.spb.ru)&amp;R&amp;F</oddFooter>
  </headerFooter>
  <colBreaks count="1" manualBreakCount="1">
    <brk id="1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10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" sqref="C13"/>
    </sheetView>
  </sheetViews>
  <sheetFormatPr defaultColWidth="9.00390625" defaultRowHeight="12.75"/>
  <cols>
    <col min="1" max="1" width="4.875" style="35" customWidth="1"/>
    <col min="2" max="2" width="39.625" style="35" customWidth="1"/>
    <col min="3" max="9" width="10.75390625" style="36" customWidth="1"/>
    <col min="10" max="10" width="12.125" style="36" bestFit="1" customWidth="1"/>
    <col min="11" max="21" width="10.75390625" style="36" customWidth="1"/>
    <col min="22" max="22" width="12.125" style="36" bestFit="1" customWidth="1"/>
    <col min="23" max="26" width="10.75390625" style="36" customWidth="1"/>
    <col min="27" max="27" width="11.875" style="35" customWidth="1"/>
    <col min="28" max="28" width="9.125" style="35" customWidth="1"/>
    <col min="29" max="29" width="9.875" style="35" bestFit="1" customWidth="1"/>
    <col min="30" max="16384" width="9.125" style="35" customWidth="1"/>
  </cols>
  <sheetData>
    <row r="1" spans="3:26" s="32" customFormat="1" ht="15.75">
      <c r="C1" s="1" t="s">
        <v>90</v>
      </c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1" t="s">
        <v>91</v>
      </c>
      <c r="P1" s="33"/>
      <c r="Q1" s="33"/>
      <c r="R1" s="33"/>
      <c r="S1" s="33"/>
      <c r="T1" s="33"/>
      <c r="U1" s="33"/>
      <c r="V1" s="33"/>
      <c r="W1" s="34"/>
      <c r="X1" s="34"/>
      <c r="Y1" s="34"/>
      <c r="Z1" s="34"/>
    </row>
    <row r="2" spans="5:17" ht="7.5" customHeight="1">
      <c r="E2" s="37"/>
      <c r="Q2" s="37"/>
    </row>
    <row r="3" spans="1:27" s="77" customFormat="1" ht="18" customHeight="1">
      <c r="A3" s="74" t="s">
        <v>5</v>
      </c>
      <c r="B3" s="75" t="s">
        <v>6</v>
      </c>
      <c r="C3" s="76">
        <f>'Исходные данные'!C9</f>
        <v>1</v>
      </c>
      <c r="D3" s="76">
        <f>'Исходные данные'!D9</f>
        <v>2</v>
      </c>
      <c r="E3" s="76">
        <f>'Исходные данные'!E9</f>
        <v>3</v>
      </c>
      <c r="F3" s="76">
        <f>'Исходные данные'!F9</f>
        <v>4</v>
      </c>
      <c r="G3" s="76">
        <f>'Исходные данные'!G9</f>
        <v>5</v>
      </c>
      <c r="H3" s="76">
        <f>'Исходные данные'!H9</f>
        <v>6</v>
      </c>
      <c r="I3" s="76">
        <f>'Исходные данные'!I9</f>
        <v>7</v>
      </c>
      <c r="J3" s="76">
        <f>'Исходные данные'!J9</f>
        <v>8</v>
      </c>
      <c r="K3" s="76">
        <f>'Исходные данные'!K9</f>
        <v>9</v>
      </c>
      <c r="L3" s="76">
        <f>'Исходные данные'!L9</f>
        <v>10</v>
      </c>
      <c r="M3" s="76">
        <f>'Исходные данные'!M9</f>
        <v>11</v>
      </c>
      <c r="N3" s="76">
        <f>'Исходные данные'!N9</f>
        <v>12</v>
      </c>
      <c r="O3" s="76">
        <f>'Исходные данные'!O9</f>
        <v>13</v>
      </c>
      <c r="P3" s="76">
        <f>'Исходные данные'!P9</f>
        <v>14</v>
      </c>
      <c r="Q3" s="76">
        <f>'Исходные данные'!Q9</f>
        <v>15</v>
      </c>
      <c r="R3" s="76">
        <f>'Исходные данные'!R9</f>
        <v>16</v>
      </c>
      <c r="S3" s="76">
        <f>'Исходные данные'!S9</f>
        <v>17</v>
      </c>
      <c r="T3" s="76">
        <f>'Исходные данные'!T9</f>
        <v>18</v>
      </c>
      <c r="U3" s="76">
        <f>'Исходные данные'!U9</f>
        <v>19</v>
      </c>
      <c r="V3" s="76">
        <f>'Исходные данные'!V9</f>
        <v>20</v>
      </c>
      <c r="W3" s="76">
        <f>'Исходные данные'!W9</f>
        <v>21</v>
      </c>
      <c r="X3" s="76">
        <f>'Исходные данные'!X9</f>
        <v>22</v>
      </c>
      <c r="Y3" s="76">
        <f>'Исходные данные'!Y9</f>
        <v>23</v>
      </c>
      <c r="Z3" s="76">
        <f>'Исходные данные'!Z9</f>
        <v>24</v>
      </c>
      <c r="AA3" s="76" t="s">
        <v>7</v>
      </c>
    </row>
    <row r="4" spans="1:43" s="82" customFormat="1" ht="28.5" customHeight="1">
      <c r="A4" s="78" t="s">
        <v>17</v>
      </c>
      <c r="B4" s="79" t="s">
        <v>63</v>
      </c>
      <c r="C4" s="80">
        <f>IF(C3&gt;0,'Исходные данные'!C18,0)+IF(C3=1,'Исходные данные'!B18,0)</f>
        <v>0</v>
      </c>
      <c r="D4" s="80">
        <f>IF(D3&gt;0,'Исходные данные'!D18,0)+IF(D3=1,'Исходные данные'!C18,0)</f>
        <v>0</v>
      </c>
      <c r="E4" s="80">
        <f>IF(E3&gt;0,'Исходные данные'!E18,0)+IF(E3=1,'Исходные данные'!D18,0)</f>
        <v>0</v>
      </c>
      <c r="F4" s="80">
        <f>IF(F3&gt;0,'Исходные данные'!F18,0)+IF(F3=1,'Исходные данные'!E18,0)</f>
        <v>0</v>
      </c>
      <c r="G4" s="80">
        <f>IF(G3&gt;0,'Исходные данные'!G18,0)+IF(G3=1,'Исходные данные'!F18,0)</f>
        <v>0</v>
      </c>
      <c r="H4" s="80">
        <f>IF(H3&gt;0,'Исходные данные'!H18,0)+IF(H3=1,'Исходные данные'!G18,0)</f>
        <v>0</v>
      </c>
      <c r="I4" s="80">
        <f>IF(I3&gt;0,'Исходные данные'!I18,0)+IF(I3=1,'Исходные данные'!H18,0)</f>
        <v>0</v>
      </c>
      <c r="J4" s="80">
        <f>IF(J3&gt;0,'Исходные данные'!J18,0)+IF(J3=1,'Исходные данные'!I18,0)</f>
        <v>0</v>
      </c>
      <c r="K4" s="80">
        <f>IF(K3&gt;0,'Исходные данные'!K18,0)+IF(K3=1,'Исходные данные'!J18,0)</f>
        <v>0</v>
      </c>
      <c r="L4" s="80">
        <f>IF(L3&gt;0,'Исходные данные'!L18,0)+IF(L3=1,'Исходные данные'!K18,0)</f>
        <v>0</v>
      </c>
      <c r="M4" s="80">
        <f>IF(M3&gt;0,'Исходные данные'!M18,0)+IF(M3=1,'Исходные данные'!L18,0)</f>
        <v>0</v>
      </c>
      <c r="N4" s="80">
        <f>IF(N3&gt;0,'Исходные данные'!N18,0)+IF(N3=1,'Исходные данные'!M18,0)</f>
        <v>0</v>
      </c>
      <c r="O4" s="80">
        <f>IF(O3&gt;0,'Исходные данные'!O18,0)+IF(O3=1,'Исходные данные'!N18,0)</f>
        <v>0</v>
      </c>
      <c r="P4" s="80">
        <f>IF(P3&gt;0,'Исходные данные'!P18,0)+IF(P3=1,'Исходные данные'!O18,0)</f>
        <v>0</v>
      </c>
      <c r="Q4" s="80">
        <f>IF(Q3&gt;0,'Исходные данные'!Q18,0)+IF(Q3=1,'Исходные данные'!P18,0)</f>
        <v>0</v>
      </c>
      <c r="R4" s="80">
        <f>IF(R3&gt;0,'Исходные данные'!R18,0)+IF(R3=1,'Исходные данные'!Q18,0)</f>
        <v>0</v>
      </c>
      <c r="S4" s="80">
        <f>IF(S3&gt;0,'Исходные данные'!S18,0)+IF(S3=1,'Исходные данные'!R18,0)</f>
        <v>0</v>
      </c>
      <c r="T4" s="80">
        <f>IF(T3&gt;0,'Исходные данные'!T18,0)+IF(T3=1,'Исходные данные'!S18,0)</f>
        <v>0</v>
      </c>
      <c r="U4" s="80">
        <f>IF(U3&gt;0,'Исходные данные'!U18,0)+IF(U3=1,'Исходные данные'!T18,0)</f>
        <v>0</v>
      </c>
      <c r="V4" s="80">
        <f>IF(V3&gt;0,'Исходные данные'!V18,0)+IF(V3=1,'Исходные данные'!U18,0)</f>
        <v>0</v>
      </c>
      <c r="W4" s="80">
        <f>IF(W3&gt;0,'Исходные данные'!W18,0)+IF(W3=1,'Исходные данные'!V18,0)</f>
        <v>0</v>
      </c>
      <c r="X4" s="80">
        <f>IF(X3&gt;0,'Исходные данные'!X18,0)+IF(X3=1,'Исходные данные'!W18,0)</f>
        <v>0</v>
      </c>
      <c r="Y4" s="80">
        <f>IF(Y3&gt;0,'Исходные данные'!Y18,0)+IF(Y3=1,'Исходные данные'!X18,0)</f>
        <v>0</v>
      </c>
      <c r="Z4" s="80">
        <f>IF(Z3&gt;0,'Исходные данные'!Z18,0)+IF(Z3=1,'Исходные данные'!Y18,0)</f>
        <v>0</v>
      </c>
      <c r="AA4" s="80">
        <f>SUM(C4:Z4)</f>
        <v>0</v>
      </c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</row>
    <row r="5" spans="1:43" s="82" customFormat="1" ht="28.5" customHeight="1">
      <c r="A5" s="78" t="s">
        <v>8</v>
      </c>
      <c r="B5" s="79" t="s">
        <v>64</v>
      </c>
      <c r="C5" s="80">
        <f>IF(C3&gt;0,SUM('Исходные данные'!C21:C23,'Исходные данные'!C26:C33,'Исходные данные'!C43:C44),0)+IF(C3=1,SUM('Исходные данные'!B21:B23,'Исходные данные'!B26:B33,'Исходные данные'!B43:B44),0)</f>
        <v>0</v>
      </c>
      <c r="D5" s="80">
        <f>IF(D3&gt;0,SUM('Исходные данные'!D21:D23,'Исходные данные'!D26:D33,'Исходные данные'!D43:D44),0)+IF(D3=1,SUM('Исходные данные'!C21:C23,'Исходные данные'!C26:C33,'Исходные данные'!C43:C44),0)</f>
        <v>0</v>
      </c>
      <c r="E5" s="80">
        <f>IF(E3&gt;0,SUM('Исходные данные'!E21:E23,'Исходные данные'!E26:E33,'Исходные данные'!E43:E44),0)+IF(E3=1,SUM('Исходные данные'!D21:D23,'Исходные данные'!D26:D33,'Исходные данные'!D43:D44),0)</f>
        <v>0</v>
      </c>
      <c r="F5" s="80">
        <f>IF(F3&gt;0,SUM('Исходные данные'!F21:F23,'Исходные данные'!F26:F33,'Исходные данные'!F43:F44),0)+IF(F3=1,SUM('Исходные данные'!E21:E23,'Исходные данные'!E26:E33,'Исходные данные'!E43:E44),0)</f>
        <v>0</v>
      </c>
      <c r="G5" s="80">
        <f>IF(G3&gt;0,SUM('Исходные данные'!G21:G23,'Исходные данные'!G26:G33,'Исходные данные'!G43:G44),0)+IF(G3=1,SUM('Исходные данные'!F21:F23,'Исходные данные'!F26:F33,'Исходные данные'!F43:F44),0)</f>
        <v>0</v>
      </c>
      <c r="H5" s="80">
        <f>IF(H3&gt;0,SUM('Исходные данные'!H21:H23,'Исходные данные'!H26:H33,'Исходные данные'!H43:H44),0)+IF(H3=1,SUM('Исходные данные'!G21:G23,'Исходные данные'!G26:G33,'Исходные данные'!G43:G44),0)</f>
        <v>0</v>
      </c>
      <c r="I5" s="80">
        <f>IF(I3&gt;0,SUM('Исходные данные'!I21:I23,'Исходные данные'!I26:I33,'Исходные данные'!I43:I44),0)+IF(I3=1,SUM('Исходные данные'!H21:H23,'Исходные данные'!H26:H33,'Исходные данные'!H43:H44),0)</f>
        <v>0</v>
      </c>
      <c r="J5" s="80">
        <f>IF(J3&gt;0,SUM('Исходные данные'!J21:J23,'Исходные данные'!J26:J33,'Исходные данные'!J43:J44),0)+IF(J3=1,SUM('Исходные данные'!I21:I23,'Исходные данные'!I26:I33,'Исходные данные'!I43:I44),0)</f>
        <v>0</v>
      </c>
      <c r="K5" s="80">
        <f>IF(K3&gt;0,SUM('Исходные данные'!K21:K23,'Исходные данные'!K26:K33,'Исходные данные'!K43:K44),0)+IF(K3=1,SUM('Исходные данные'!J21:J23,'Исходные данные'!J26:J33,'Исходные данные'!J43:J44),0)</f>
        <v>0</v>
      </c>
      <c r="L5" s="80">
        <f>IF(L3&gt;0,SUM('Исходные данные'!L21:L23,'Исходные данные'!L26:L33,'Исходные данные'!L43:L44),0)+IF(L3=1,SUM('Исходные данные'!K21:K23,'Исходные данные'!K26:K33,'Исходные данные'!K43:K44),0)</f>
        <v>0</v>
      </c>
      <c r="M5" s="80">
        <f>IF(M3&gt;0,SUM('Исходные данные'!M21:M23,'Исходные данные'!M26:M33,'Исходные данные'!M43:M44),0)+IF(M3=1,SUM('Исходные данные'!L21:L23,'Исходные данные'!L26:L33,'Исходные данные'!L43:L44),0)</f>
        <v>0</v>
      </c>
      <c r="N5" s="80">
        <f>IF(N3&gt;0,SUM('Исходные данные'!N21:N23,'Исходные данные'!N26:N33,'Исходные данные'!N43:N44),0)+IF(N3=1,SUM('Исходные данные'!M21:M23,'Исходные данные'!M26:M33,'Исходные данные'!M43:M44),0)</f>
        <v>0</v>
      </c>
      <c r="O5" s="80">
        <f>IF(O3&gt;0,SUM('Исходные данные'!O21:O23,'Исходные данные'!O26:O33,'Исходные данные'!O43:O44),0)+IF(O3=1,SUM('Исходные данные'!N21:N23,'Исходные данные'!N26:N33,'Исходные данные'!N43:N44),0)</f>
        <v>0</v>
      </c>
      <c r="P5" s="80">
        <f>IF(P3&gt;0,SUM('Исходные данные'!P21:P23,'Исходные данные'!P26:P33,'Исходные данные'!P43:P44),0)+IF(P3=1,SUM('Исходные данные'!O21:O23,'Исходные данные'!O26:O33,'Исходные данные'!O43:O44),0)</f>
        <v>0</v>
      </c>
      <c r="Q5" s="80">
        <f>IF(Q3&gt;0,SUM('Исходные данные'!Q21:Q23,'Исходные данные'!Q26:Q33,'Исходные данные'!Q43:Q44),0)+IF(Q3=1,SUM('Исходные данные'!P21:P23,'Исходные данные'!P26:P33,'Исходные данные'!P43:P44),0)</f>
        <v>0</v>
      </c>
      <c r="R5" s="80">
        <f>IF(R3&gt;0,SUM('Исходные данные'!R21:R23,'Исходные данные'!R26:R33,'Исходные данные'!R43:R44),0)+IF(R3=1,SUM('Исходные данные'!Q21:Q23,'Исходные данные'!Q26:Q33,'Исходные данные'!Q43:Q44),0)</f>
        <v>0</v>
      </c>
      <c r="S5" s="80">
        <f>IF(S3&gt;0,SUM('Исходные данные'!S21:S23,'Исходные данные'!S26:S33,'Исходные данные'!S43:S44),0)+IF(S3=1,SUM('Исходные данные'!R21:R23,'Исходные данные'!R26:R33,'Исходные данные'!R43:R44),0)</f>
        <v>0</v>
      </c>
      <c r="T5" s="80">
        <f>IF(T3&gt;0,SUM('Исходные данные'!T21:T23,'Исходные данные'!T26:T33,'Исходные данные'!T43:T44),0)+IF(T3=1,SUM('Исходные данные'!S21:S23,'Исходные данные'!S26:S33,'Исходные данные'!S43:S44),0)</f>
        <v>0</v>
      </c>
      <c r="U5" s="80">
        <f>IF(U3&gt;0,SUM('Исходные данные'!U21:U23,'Исходные данные'!U26:U33,'Исходные данные'!U43:U44),0)+IF(U3=1,SUM('Исходные данные'!T21:T23,'Исходные данные'!T26:T33,'Исходные данные'!T43:T44),0)</f>
        <v>0</v>
      </c>
      <c r="V5" s="80">
        <f>IF(V3&gt;0,SUM('Исходные данные'!V21:V23,'Исходные данные'!V26:V33,'Исходные данные'!V43:V44),0)+IF(V3=1,SUM('Исходные данные'!U21:U23,'Исходные данные'!U26:U33,'Исходные данные'!U43:U44),0)</f>
        <v>0</v>
      </c>
      <c r="W5" s="80">
        <f>IF(W3&gt;0,SUM('Исходные данные'!W21:W23,'Исходные данные'!W26:W33,'Исходные данные'!W43:W44),0)+IF(W3=1,SUM('Исходные данные'!V21:V23,'Исходные данные'!V26:V33,'Исходные данные'!V43:V44),0)</f>
        <v>0</v>
      </c>
      <c r="X5" s="80">
        <f>IF(X3&gt;0,SUM('Исходные данные'!X21:X23,'Исходные данные'!X26:X33,'Исходные данные'!X43:X44),0)+IF(X3=1,SUM('Исходные данные'!W21:W23,'Исходные данные'!W26:W33,'Исходные данные'!W43:W44),0)</f>
        <v>0</v>
      </c>
      <c r="Y5" s="80">
        <f>IF(Y3&gt;0,SUM('Исходные данные'!Y21:Y23,'Исходные данные'!Y26:Y33,'Исходные данные'!Y43:Y44),0)+IF(Y3=1,SUM('Исходные данные'!X21:X23,'Исходные данные'!X26:X33,'Исходные данные'!X43:X44),0)</f>
        <v>0</v>
      </c>
      <c r="Z5" s="80">
        <f>IF(Z3&gt;0,SUM('Исходные данные'!Z21:Z23,'Исходные данные'!Z26:Z33,'Исходные данные'!Z43:Z44),0)+IF(Z3=1,SUM('Исходные данные'!Y21:Y23,'Исходные данные'!Y26:Y33,'Исходные данные'!Y43:Y44),0)</f>
        <v>0</v>
      </c>
      <c r="AA5" s="80">
        <f>SUM(C5:Z5)</f>
        <v>0</v>
      </c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</row>
    <row r="6" spans="1:43" s="82" customFormat="1" ht="28.5" customHeight="1">
      <c r="A6" s="78" t="s">
        <v>9</v>
      </c>
      <c r="B6" s="79" t="s">
        <v>79</v>
      </c>
      <c r="C6" s="80">
        <f>IF(C3&gt;0,'Исходные данные'!C22*'Исходные данные'!$B$48+'Исходные данные'!$B$49,0)+IF(C3=1,'Исходные данные'!B22*'Исходные данные'!$B$48,0)</f>
        <v>0</v>
      </c>
      <c r="D6" s="80">
        <f>IF(D3&gt;0,'Исходные данные'!D22*'Исходные данные'!$B$48+'Исходные данные'!$B$49,0)+IF(D3=1,'Исходные данные'!C22*'Исходные данные'!$B$48,0)</f>
        <v>0</v>
      </c>
      <c r="E6" s="80">
        <f>IF(E3&gt;0,'Исходные данные'!E22*'Исходные данные'!$B$48+'Исходные данные'!$B$49,0)+IF(E3=1,'Исходные данные'!D22*'Исходные данные'!$B$48,0)</f>
        <v>0</v>
      </c>
      <c r="F6" s="80">
        <f>IF(F3&gt;0,'Исходные данные'!F22*'Исходные данные'!$B$48+'Исходные данные'!$B$49,0)+IF(F3=1,'Исходные данные'!E22*'Исходные данные'!$B$48,0)</f>
        <v>0</v>
      </c>
      <c r="G6" s="80">
        <f>IF(G3&gt;0,'Исходные данные'!G22*'Исходные данные'!$B$48+'Исходные данные'!$B$49,0)+IF(G3=1,'Исходные данные'!F22*'Исходные данные'!$B$48,0)</f>
        <v>0</v>
      </c>
      <c r="H6" s="80">
        <f>IF(H3&gt;0,'Исходные данные'!H22*'Исходные данные'!$B$48+'Исходные данные'!$B$49,0)+IF(H3=1,'Исходные данные'!G22*'Исходные данные'!$B$48,0)</f>
        <v>0</v>
      </c>
      <c r="I6" s="80">
        <f>IF(I3&gt;0,'Исходные данные'!I22*'Исходные данные'!$B$48+'Исходные данные'!$B$49,0)+IF(I3=1,'Исходные данные'!H22*'Исходные данные'!$B$48,0)</f>
        <v>0</v>
      </c>
      <c r="J6" s="80">
        <f>IF(J3&gt;0,'Исходные данные'!J22*'Исходные данные'!$B$48+'Исходные данные'!$B$49,0)+IF(J3=1,'Исходные данные'!I22*'Исходные данные'!$B$48,0)</f>
        <v>0</v>
      </c>
      <c r="K6" s="80">
        <f>IF(K3&gt;0,'Исходные данные'!K22*'Исходные данные'!$B$48+'Исходные данные'!$B$49,0)+IF(K3=1,'Исходные данные'!J22*'Исходные данные'!$B$48,0)</f>
        <v>0</v>
      </c>
      <c r="L6" s="80">
        <f>IF(L3&gt;0,'Исходные данные'!L22*'Исходные данные'!$B$48+'Исходные данные'!$B$49,0)+IF(L3=1,'Исходные данные'!K22*'Исходные данные'!$B$48,0)</f>
        <v>0</v>
      </c>
      <c r="M6" s="80">
        <f>IF(M3&gt;0,'Исходные данные'!M22*'Исходные данные'!$B$48+'Исходные данные'!$B$49,0)+IF(M3=1,'Исходные данные'!L22*'Исходные данные'!$B$48,0)</f>
        <v>0</v>
      </c>
      <c r="N6" s="80">
        <f>IF(N3&gt;0,'Исходные данные'!N22*'Исходные данные'!$B$48+'Исходные данные'!$B$49,0)+IF(N3=1,'Исходные данные'!M22*'Исходные данные'!$B$48,0)</f>
        <v>0</v>
      </c>
      <c r="O6" s="80">
        <f>IF(O3&gt;0,'Исходные данные'!O22*'Исходные данные'!$O$48+'Исходные данные'!$O$49,0)+IF(O3=1,'Исходные данные'!N22*'Исходные данные'!$O$48,0)</f>
        <v>0</v>
      </c>
      <c r="P6" s="80">
        <f>IF(P3&gt;0,'Исходные данные'!P22*'Исходные данные'!$O$48+'Исходные данные'!$O$49,0)+IF(P3=1,'Исходные данные'!O22*'Исходные данные'!$O$48,0)</f>
        <v>0</v>
      </c>
      <c r="Q6" s="80">
        <f>IF(Q3&gt;0,'Исходные данные'!Q22*'Исходные данные'!$O$48+'Исходные данные'!$O$49,0)+IF(Q3=1,'Исходные данные'!P22*'Исходные данные'!$O$48,0)</f>
        <v>0</v>
      </c>
      <c r="R6" s="80">
        <f>IF(R3&gt;0,'Исходные данные'!R22*'Исходные данные'!$O$48+'Исходные данные'!$O$49,0)+IF(R3=1,'Исходные данные'!Q22*'Исходные данные'!$O$48,0)</f>
        <v>0</v>
      </c>
      <c r="S6" s="80">
        <f>IF(S3&gt;0,'Исходные данные'!S22*'Исходные данные'!$O$48+'Исходные данные'!$O$49,0)+IF(S3=1,'Исходные данные'!R22*'Исходные данные'!$O$48,0)</f>
        <v>0</v>
      </c>
      <c r="T6" s="80">
        <f>IF(T3&gt;0,'Исходные данные'!T22*'Исходные данные'!$O$48+'Исходные данные'!$O$49,0)+IF(T3=1,'Исходные данные'!S22*'Исходные данные'!$O$48,0)</f>
        <v>0</v>
      </c>
      <c r="U6" s="80">
        <f>IF(U3&gt;0,'Исходные данные'!U22*'Исходные данные'!$O$48+'Исходные данные'!$O$49,0)+IF(U3=1,'Исходные данные'!T22*'Исходные данные'!$O$48,0)</f>
        <v>0</v>
      </c>
      <c r="V6" s="80">
        <f>IF(V3&gt;0,'Исходные данные'!V22*'Исходные данные'!$O$48+'Исходные данные'!$O$49,0)+IF(V3=1,'Исходные данные'!U22*'Исходные данные'!$O$48,0)</f>
        <v>0</v>
      </c>
      <c r="W6" s="80">
        <f>IF(W3&gt;0,'Исходные данные'!W22*'Исходные данные'!$O$48+'Исходные данные'!$O$49,0)+IF(W3=1,'Исходные данные'!V22*'Исходные данные'!$O$48,0)</f>
        <v>0</v>
      </c>
      <c r="X6" s="80">
        <f>IF(X3&gt;0,'Исходные данные'!X22*'Исходные данные'!$O$48+'Исходные данные'!$O$49,0)+IF(X3=1,'Исходные данные'!W22*'Исходные данные'!$O$48,0)</f>
        <v>0</v>
      </c>
      <c r="Y6" s="80">
        <f>IF(Y3&gt;0,'Исходные данные'!Y22*'Исходные данные'!$O$48+'Исходные данные'!$O$49,0)+IF(Y3=1,'Исходные данные'!X22*'Исходные данные'!$O$48,0)</f>
        <v>0</v>
      </c>
      <c r="Z6" s="80">
        <f>IF(Z3&gt;0,'Исходные данные'!Z22*'Исходные данные'!$O$48+'Исходные данные'!$O$49,0)+IF(Z3=1,'Исходные данные'!Y22*'Исходные данные'!$O$48,0)</f>
        <v>0</v>
      </c>
      <c r="AA6" s="80">
        <f>SUM(C6:Z6)</f>
        <v>0</v>
      </c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s="82" customFormat="1" ht="28.5" customHeight="1">
      <c r="A7" s="78" t="s">
        <v>10</v>
      </c>
      <c r="B7" s="79" t="s">
        <v>98</v>
      </c>
      <c r="C7" s="80">
        <f>IF(C3&gt;0,'Исходные данные'!C22*'Исходные данные'!$B$50,0)+IF(C3=1,'Исходные данные'!B22*'Исходные данные'!$B$50,0)</f>
        <v>0</v>
      </c>
      <c r="D7" s="80">
        <f>IF(D3&gt;0,'Исходные данные'!D22*'Исходные данные'!$B$50,0)+IF(D3=1,'Исходные данные'!C22*'Исходные данные'!$B$50,0)</f>
        <v>0</v>
      </c>
      <c r="E7" s="80">
        <f>IF(E3&gt;0,'Исходные данные'!E22*'Исходные данные'!$B$50,0)+IF(E3=1,'Исходные данные'!D22*'Исходные данные'!$B$50,0)</f>
        <v>0</v>
      </c>
      <c r="F7" s="80">
        <f>IF(F3&gt;0,'Исходные данные'!F22*'Исходные данные'!$B$50,0)+IF(F3=1,'Исходные данные'!E22*'Исходные данные'!$B$50,0)</f>
        <v>0</v>
      </c>
      <c r="G7" s="80">
        <f>IF(G3&gt;0,'Исходные данные'!G22*'Исходные данные'!$B$50,0)+IF(G3=1,'Исходные данные'!F22*'Исходные данные'!$B$50,0)</f>
        <v>0</v>
      </c>
      <c r="H7" s="80">
        <f>IF(H3&gt;0,'Исходные данные'!H22*'Исходные данные'!$B$50,0)+IF(H3=1,'Исходные данные'!G22*'Исходные данные'!$B$50,0)</f>
        <v>0</v>
      </c>
      <c r="I7" s="80">
        <f>IF(I3&gt;0,'Исходные данные'!I22*'Исходные данные'!$B$50,0)+IF(I3=1,'Исходные данные'!H22*'Исходные данные'!$B$50,0)</f>
        <v>0</v>
      </c>
      <c r="J7" s="80">
        <f>IF(J3&gt;0,'Исходные данные'!J22*'Исходные данные'!$B$50,0)+IF(J3=1,'Исходные данные'!I22*'Исходные данные'!$B$50,0)</f>
        <v>0</v>
      </c>
      <c r="K7" s="80">
        <f>IF(K3&gt;0,'Исходные данные'!K22*'Исходные данные'!$B$50,0)+IF(K3=1,'Исходные данные'!J22*'Исходные данные'!$B$50,0)</f>
        <v>0</v>
      </c>
      <c r="L7" s="80">
        <f>IF(L3&gt;0,'Исходные данные'!L22*'Исходные данные'!$B$50,0)+IF(L3=1,'Исходные данные'!K22*'Исходные данные'!$B$50,0)</f>
        <v>0</v>
      </c>
      <c r="M7" s="80">
        <f>IF(M3&gt;0,'Исходные данные'!M22*'Исходные данные'!$B$50,0)+IF(M3=1,'Исходные данные'!L22*'Исходные данные'!$B$50,0)</f>
        <v>0</v>
      </c>
      <c r="N7" s="80">
        <f>IF(N3&gt;0,'Исходные данные'!N22*'Исходные данные'!$B$50,0)+IF(N3=1,'Исходные данные'!M22*'Исходные данные'!$B$50,0)</f>
        <v>0</v>
      </c>
      <c r="O7" s="80">
        <f>IF(O3&gt;0,'Исходные данные'!O22*'Исходные данные'!$O$50,0)+IF(O3=1,'Исходные данные'!N22*'Исходные данные'!$O$50,0)</f>
        <v>0</v>
      </c>
      <c r="P7" s="80">
        <f>IF(P3&gt;0,'Исходные данные'!P22*'Исходные данные'!$O$50,0)+IF(P3=1,'Исходные данные'!O22*'Исходные данные'!$O$50,0)</f>
        <v>0</v>
      </c>
      <c r="Q7" s="80">
        <f>IF(Q3&gt;0,'Исходные данные'!Q22*'Исходные данные'!$O$50,0)+IF(Q3=1,'Исходные данные'!P22*'Исходные данные'!$O$50,0)</f>
        <v>0</v>
      </c>
      <c r="R7" s="80">
        <f>IF(R3&gt;0,'Исходные данные'!R22*'Исходные данные'!$O$50,0)+IF(R3=1,'Исходные данные'!Q22*'Исходные данные'!$O$50,0)</f>
        <v>0</v>
      </c>
      <c r="S7" s="80">
        <f>IF(S3&gt;0,'Исходные данные'!S22*'Исходные данные'!$O$50,0)+IF(S3=1,'Исходные данные'!R22*'Исходные данные'!$O$50,0)</f>
        <v>0</v>
      </c>
      <c r="T7" s="80">
        <f>IF(T3&gt;0,'Исходные данные'!T22*'Исходные данные'!$O$50,0)+IF(T3=1,'Исходные данные'!S22*'Исходные данные'!$O$50,0)</f>
        <v>0</v>
      </c>
      <c r="U7" s="80">
        <f>IF(U3&gt;0,'Исходные данные'!U22*'Исходные данные'!$O$50,0)+IF(U3=1,'Исходные данные'!T22*'Исходные данные'!$O$50,0)</f>
        <v>0</v>
      </c>
      <c r="V7" s="80">
        <f>IF(V3&gt;0,'Исходные данные'!V22*'Исходные данные'!$O$50,0)+IF(V3=1,'Исходные данные'!U22*'Исходные данные'!$O$50,0)</f>
        <v>0</v>
      </c>
      <c r="W7" s="80">
        <f>IF(W3&gt;0,'Исходные данные'!W22*'Исходные данные'!$O$50,0)+IF(W3=1,'Исходные данные'!V22*'Исходные данные'!$O$50,0)</f>
        <v>0</v>
      </c>
      <c r="X7" s="80">
        <f>IF(X3&gt;0,'Исходные данные'!X22*'Исходные данные'!$O$50,0)+IF(X3=1,'Исходные данные'!W22*'Исходные данные'!$O$50,0)</f>
        <v>0</v>
      </c>
      <c r="Y7" s="80">
        <f>IF(Y3&gt;0,'Исходные данные'!Y22*'Исходные данные'!$O$50,0)+IF(Y3=1,'Исходные данные'!X22*'Исходные данные'!$O$50,0)</f>
        <v>0</v>
      </c>
      <c r="Z7" s="80">
        <f>IF(Z3&gt;0,'Исходные данные'!Z22*'Исходные данные'!$O$50,0)+IF(Z3=1,'Исходные данные'!Y22*'Исходные данные'!$O$50,0)</f>
        <v>0</v>
      </c>
      <c r="AA7" s="80">
        <f>SUM(C7:Z7)</f>
        <v>0</v>
      </c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</row>
    <row r="8" spans="1:43" s="82" customFormat="1" ht="27" customHeight="1">
      <c r="A8" s="83" t="s">
        <v>11</v>
      </c>
      <c r="B8" s="79" t="s">
        <v>100</v>
      </c>
      <c r="C8" s="80">
        <f>C4-SUM(C5:C7)</f>
        <v>0</v>
      </c>
      <c r="D8" s="80">
        <f aca="true" t="shared" si="0" ref="D8:Z8">D4-SUM(D5:D7)</f>
        <v>0</v>
      </c>
      <c r="E8" s="80">
        <f t="shared" si="0"/>
        <v>0</v>
      </c>
      <c r="F8" s="80">
        <f t="shared" si="0"/>
        <v>0</v>
      </c>
      <c r="G8" s="80">
        <f t="shared" si="0"/>
        <v>0</v>
      </c>
      <c r="H8" s="80">
        <f t="shared" si="0"/>
        <v>0</v>
      </c>
      <c r="I8" s="80">
        <f t="shared" si="0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0</v>
      </c>
      <c r="O8" s="80">
        <f t="shared" si="0"/>
        <v>0</v>
      </c>
      <c r="P8" s="80">
        <f t="shared" si="0"/>
        <v>0</v>
      </c>
      <c r="Q8" s="80">
        <f t="shared" si="0"/>
        <v>0</v>
      </c>
      <c r="R8" s="80">
        <f t="shared" si="0"/>
        <v>0</v>
      </c>
      <c r="S8" s="80">
        <f t="shared" si="0"/>
        <v>0</v>
      </c>
      <c r="T8" s="80">
        <f t="shared" si="0"/>
        <v>0</v>
      </c>
      <c r="U8" s="80">
        <f t="shared" si="0"/>
        <v>0</v>
      </c>
      <c r="V8" s="80">
        <f t="shared" si="0"/>
        <v>0</v>
      </c>
      <c r="W8" s="80">
        <f t="shared" si="0"/>
        <v>0</v>
      </c>
      <c r="X8" s="80">
        <f t="shared" si="0"/>
        <v>0</v>
      </c>
      <c r="Y8" s="80">
        <f t="shared" si="0"/>
        <v>0</v>
      </c>
      <c r="Z8" s="80">
        <f t="shared" si="0"/>
        <v>0</v>
      </c>
      <c r="AA8" s="80">
        <f>SUM(C8:Z8)</f>
        <v>0</v>
      </c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</row>
    <row r="9" spans="1:43" s="82" customFormat="1" ht="27" customHeight="1">
      <c r="A9" s="83" t="s">
        <v>101</v>
      </c>
      <c r="B9" s="79" t="s">
        <v>102</v>
      </c>
      <c r="C9" s="80">
        <f>C8</f>
        <v>0</v>
      </c>
      <c r="D9" s="80">
        <f>C9+D8</f>
        <v>0</v>
      </c>
      <c r="E9" s="80">
        <f aca="true" t="shared" si="1" ref="E9:N9">D9+E8</f>
        <v>0</v>
      </c>
      <c r="F9" s="80">
        <f t="shared" si="1"/>
        <v>0</v>
      </c>
      <c r="G9" s="80">
        <f t="shared" si="1"/>
        <v>0</v>
      </c>
      <c r="H9" s="80">
        <f t="shared" si="1"/>
        <v>0</v>
      </c>
      <c r="I9" s="80">
        <f t="shared" si="1"/>
        <v>0</v>
      </c>
      <c r="J9" s="80">
        <f t="shared" si="1"/>
        <v>0</v>
      </c>
      <c r="K9" s="80">
        <f t="shared" si="1"/>
        <v>0</v>
      </c>
      <c r="L9" s="80">
        <f t="shared" si="1"/>
        <v>0</v>
      </c>
      <c r="M9" s="80">
        <f t="shared" si="1"/>
        <v>0</v>
      </c>
      <c r="N9" s="80">
        <f t="shared" si="1"/>
        <v>0</v>
      </c>
      <c r="O9" s="80">
        <f>O8</f>
        <v>0</v>
      </c>
      <c r="P9" s="80">
        <f aca="true" t="shared" si="2" ref="P9:Z9">O9+P8</f>
        <v>0</v>
      </c>
      <c r="Q9" s="80">
        <f t="shared" si="2"/>
        <v>0</v>
      </c>
      <c r="R9" s="80">
        <f t="shared" si="2"/>
        <v>0</v>
      </c>
      <c r="S9" s="80">
        <f t="shared" si="2"/>
        <v>0</v>
      </c>
      <c r="T9" s="80">
        <f t="shared" si="2"/>
        <v>0</v>
      </c>
      <c r="U9" s="80">
        <f t="shared" si="2"/>
        <v>0</v>
      </c>
      <c r="V9" s="80">
        <f t="shared" si="2"/>
        <v>0</v>
      </c>
      <c r="W9" s="80">
        <f t="shared" si="2"/>
        <v>0</v>
      </c>
      <c r="X9" s="80">
        <f t="shared" si="2"/>
        <v>0</v>
      </c>
      <c r="Y9" s="80">
        <f t="shared" si="2"/>
        <v>0</v>
      </c>
      <c r="Z9" s="80">
        <f t="shared" si="2"/>
        <v>0</v>
      </c>
      <c r="AA9" s="80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</row>
    <row r="10" spans="1:43" s="82" customFormat="1" ht="18.75" customHeight="1">
      <c r="A10" s="78" t="s">
        <v>12</v>
      </c>
      <c r="B10" s="84" t="s">
        <v>99</v>
      </c>
      <c r="C10" s="80">
        <f>IF(C9&gt;0,C9*'Исходные данные'!$B$51,0)</f>
        <v>0</v>
      </c>
      <c r="D10" s="80">
        <f>IF(D9&gt;0,D9*'Исходные данные'!$B$51,0)-SUM($C10:C10)</f>
        <v>0</v>
      </c>
      <c r="E10" s="80">
        <f>IF(E9&gt;0,E9*'Исходные данные'!$B$51,0)-SUM($C10:D10)</f>
        <v>0</v>
      </c>
      <c r="F10" s="80">
        <f>IF(F9&gt;0,F9*'Исходные данные'!$B$51,0)-SUM($C10:E10)</f>
        <v>0</v>
      </c>
      <c r="G10" s="80">
        <f>IF(G9&gt;0,G9*'Исходные данные'!$B$51,0)-SUM($C10:F10)</f>
        <v>0</v>
      </c>
      <c r="H10" s="80">
        <f>IF(H9&gt;0,H9*'Исходные данные'!$B$51,0)-SUM($C10:G10)</f>
        <v>0</v>
      </c>
      <c r="I10" s="80">
        <f>IF(I9&gt;0,I9*'Исходные данные'!$B$51,0)-SUM($C10:H10)</f>
        <v>0</v>
      </c>
      <c r="J10" s="80">
        <f>IF(J9&gt;0,J9*'Исходные данные'!$B$51,0)-SUM($C10:I10)</f>
        <v>0</v>
      </c>
      <c r="K10" s="80">
        <f>IF(K9&gt;0,K9*'Исходные данные'!$B$51,0)-SUM($C10:J10)</f>
        <v>0</v>
      </c>
      <c r="L10" s="80">
        <f>IF(L9&gt;0,L9*'Исходные данные'!$B$51,0)-SUM($C10:K10)</f>
        <v>0</v>
      </c>
      <c r="M10" s="80">
        <f>IF(M9&gt;0,M9*'Исходные данные'!$B$51,0)-SUM($C10:L10)</f>
        <v>0</v>
      </c>
      <c r="N10" s="80">
        <f>IF(N9&gt;0,N9*'Исходные данные'!$B$51,0)-SUM($C10:M10)</f>
        <v>0</v>
      </c>
      <c r="O10" s="80">
        <f>IF(O9&gt;0,O9*'Исходные данные'!$O$51,0)</f>
        <v>0</v>
      </c>
      <c r="P10" s="80">
        <f>IF(P9&gt;0,P9*'Исходные данные'!$O$51,0)-SUM($O10:O10)</f>
        <v>0</v>
      </c>
      <c r="Q10" s="80">
        <f>IF(Q9&gt;0,Q9*'Исходные данные'!$O$51,0)-SUM($O10:P10)</f>
        <v>0</v>
      </c>
      <c r="R10" s="80">
        <f>IF(R9&gt;0,R9*'Исходные данные'!$O$51,0)-SUM($O10:Q10)</f>
        <v>0</v>
      </c>
      <c r="S10" s="80">
        <f>IF(S9&gt;0,S9*'Исходные данные'!$O$51,0)-SUM($O10:R10)</f>
        <v>0</v>
      </c>
      <c r="T10" s="80">
        <f>IF(T9&gt;0,T9*'Исходные данные'!$O$51,0)-SUM($O10:S10)</f>
        <v>0</v>
      </c>
      <c r="U10" s="80">
        <f>IF(U9&gt;0,U9*'Исходные данные'!$O$51,0)-SUM($O10:T10)</f>
        <v>0</v>
      </c>
      <c r="V10" s="80">
        <f>IF(V9&gt;0,V9*'Исходные данные'!$O$51,0)-SUM($O10:U10)</f>
        <v>0</v>
      </c>
      <c r="W10" s="80">
        <f>IF(W9&gt;0,W9*'Исходные данные'!$O$51,0)-SUM($O10:V10)</f>
        <v>0</v>
      </c>
      <c r="X10" s="80">
        <f>IF(X9&gt;0,X9*'Исходные данные'!$O$51,0)-SUM($O10:W10)</f>
        <v>0</v>
      </c>
      <c r="Y10" s="80">
        <f>IF(Y9&gt;0,Y9*'Исходные данные'!$O$51,0)-SUM($O10:X10)</f>
        <v>0</v>
      </c>
      <c r="Z10" s="80">
        <f>IF(Z9&gt;0,Z9*'Исходные данные'!$O$51,0)-SUM($O10:Y10)</f>
        <v>0</v>
      </c>
      <c r="AA10" s="80">
        <f>SUM(C10:Z10)</f>
        <v>0</v>
      </c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</row>
    <row r="11" spans="1:43" s="82" customFormat="1" ht="18.75" customHeight="1">
      <c r="A11" s="78" t="s">
        <v>13</v>
      </c>
      <c r="B11" s="84" t="s">
        <v>104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>
        <f>IF(SUM(C10:N10)&gt;SUM(C4:N4)*0.01,0,SUM(C4:N4)*0.01)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>
        <f>IF(SUM(O10:Z10)&gt;SUM(O4:Z4)*0.01,0,SUM(O4:Z4)*0.01)</f>
        <v>0</v>
      </c>
      <c r="AA11" s="80">
        <f>SUM(C11:Z11)</f>
        <v>0</v>
      </c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</row>
    <row r="12" spans="1:43" s="82" customFormat="1" ht="30.75" customHeight="1">
      <c r="A12" s="78" t="s">
        <v>19</v>
      </c>
      <c r="B12" s="79" t="s">
        <v>105</v>
      </c>
      <c r="C12" s="80">
        <f>C8-C10-C11</f>
        <v>0</v>
      </c>
      <c r="D12" s="80">
        <f aca="true" t="shared" si="3" ref="D12:Y12">D8-D10-D11</f>
        <v>0</v>
      </c>
      <c r="E12" s="80">
        <f t="shared" si="3"/>
        <v>0</v>
      </c>
      <c r="F12" s="80">
        <f t="shared" si="3"/>
        <v>0</v>
      </c>
      <c r="G12" s="80">
        <f t="shared" si="3"/>
        <v>0</v>
      </c>
      <c r="H12" s="80">
        <f t="shared" si="3"/>
        <v>0</v>
      </c>
      <c r="I12" s="80">
        <f t="shared" si="3"/>
        <v>0</v>
      </c>
      <c r="J12" s="80">
        <f t="shared" si="3"/>
        <v>0</v>
      </c>
      <c r="K12" s="80">
        <f t="shared" si="3"/>
        <v>0</v>
      </c>
      <c r="L12" s="80">
        <f t="shared" si="3"/>
        <v>0</v>
      </c>
      <c r="M12" s="80">
        <f t="shared" si="3"/>
        <v>0</v>
      </c>
      <c r="N12" s="80">
        <f>IF(N11&gt;0,N8-N10-(N11-SUM(C10:N10)),N8-N10)</f>
        <v>0</v>
      </c>
      <c r="O12" s="80">
        <f t="shared" si="3"/>
        <v>0</v>
      </c>
      <c r="P12" s="80">
        <f t="shared" si="3"/>
        <v>0</v>
      </c>
      <c r="Q12" s="80">
        <f t="shared" si="3"/>
        <v>0</v>
      </c>
      <c r="R12" s="80">
        <f t="shared" si="3"/>
        <v>0</v>
      </c>
      <c r="S12" s="80">
        <f t="shared" si="3"/>
        <v>0</v>
      </c>
      <c r="T12" s="80">
        <f t="shared" si="3"/>
        <v>0</v>
      </c>
      <c r="U12" s="80">
        <f t="shared" si="3"/>
        <v>0</v>
      </c>
      <c r="V12" s="80">
        <f t="shared" si="3"/>
        <v>0</v>
      </c>
      <c r="W12" s="80">
        <f t="shared" si="3"/>
        <v>0</v>
      </c>
      <c r="X12" s="80">
        <f t="shared" si="3"/>
        <v>0</v>
      </c>
      <c r="Y12" s="80">
        <f t="shared" si="3"/>
        <v>0</v>
      </c>
      <c r="Z12" s="80">
        <f>IF(Z11&gt;0,Z8-Z10-(Z11-SUM(O10:Z10)),Z8-Z10)</f>
        <v>0</v>
      </c>
      <c r="AA12" s="80">
        <f>SUM(C12:Z12)</f>
        <v>0</v>
      </c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s="82" customFormat="1" ht="18.75" customHeight="1">
      <c r="A13" s="78" t="s">
        <v>103</v>
      </c>
      <c r="B13" s="79" t="s">
        <v>18</v>
      </c>
      <c r="C13" s="80">
        <f>C12</f>
        <v>0</v>
      </c>
      <c r="D13" s="80">
        <f>C13+D12</f>
        <v>0</v>
      </c>
      <c r="E13" s="80">
        <f aca="true" t="shared" si="4" ref="E13:Z13">D13+E12</f>
        <v>0</v>
      </c>
      <c r="F13" s="80">
        <f t="shared" si="4"/>
        <v>0</v>
      </c>
      <c r="G13" s="80">
        <f t="shared" si="4"/>
        <v>0</v>
      </c>
      <c r="H13" s="80">
        <f t="shared" si="4"/>
        <v>0</v>
      </c>
      <c r="I13" s="80">
        <f t="shared" si="4"/>
        <v>0</v>
      </c>
      <c r="J13" s="80">
        <f t="shared" si="4"/>
        <v>0</v>
      </c>
      <c r="K13" s="80">
        <f t="shared" si="4"/>
        <v>0</v>
      </c>
      <c r="L13" s="80">
        <f t="shared" si="4"/>
        <v>0</v>
      </c>
      <c r="M13" s="80">
        <f t="shared" si="4"/>
        <v>0</v>
      </c>
      <c r="N13" s="80">
        <f t="shared" si="4"/>
        <v>0</v>
      </c>
      <c r="O13" s="80">
        <f t="shared" si="4"/>
        <v>0</v>
      </c>
      <c r="P13" s="80">
        <f t="shared" si="4"/>
        <v>0</v>
      </c>
      <c r="Q13" s="80">
        <f t="shared" si="4"/>
        <v>0</v>
      </c>
      <c r="R13" s="80">
        <f t="shared" si="4"/>
        <v>0</v>
      </c>
      <c r="S13" s="80">
        <f t="shared" si="4"/>
        <v>0</v>
      </c>
      <c r="T13" s="80">
        <f t="shared" si="4"/>
        <v>0</v>
      </c>
      <c r="U13" s="80">
        <f t="shared" si="4"/>
        <v>0</v>
      </c>
      <c r="V13" s="80">
        <f t="shared" si="4"/>
        <v>0</v>
      </c>
      <c r="W13" s="80">
        <f t="shared" si="4"/>
        <v>0</v>
      </c>
      <c r="X13" s="80">
        <f t="shared" si="4"/>
        <v>0</v>
      </c>
      <c r="Y13" s="80">
        <f t="shared" si="4"/>
        <v>0</v>
      </c>
      <c r="Z13" s="80">
        <f t="shared" si="4"/>
        <v>0</v>
      </c>
      <c r="AA13" s="80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</row>
    <row r="14" spans="1:43" ht="12.75" hidden="1">
      <c r="A14" s="39"/>
      <c r="B14" s="40" t="s">
        <v>51</v>
      </c>
      <c r="C14" s="41">
        <f>IF(C13&gt;'Движение денежных средств'!$AB$4,C3,0)</f>
        <v>0</v>
      </c>
      <c r="D14" s="41">
        <f>IF(C14&gt;0,C14,IF(D13&gt;'Движение денежных средств'!$AB$4,D3,0))</f>
        <v>0</v>
      </c>
      <c r="E14" s="41">
        <f>IF(D14&gt;0,D14,IF(E13&gt;'Движение денежных средств'!$AB$4,E3,0))</f>
        <v>0</v>
      </c>
      <c r="F14" s="41">
        <f>IF(E14&gt;0,E14,IF(F13&gt;'Движение денежных средств'!$AB$4,F3,0))</f>
        <v>0</v>
      </c>
      <c r="G14" s="41">
        <f>IF(F14&gt;0,F14,IF(G13&gt;'Движение денежных средств'!$AB$4,G3,0))</f>
        <v>0</v>
      </c>
      <c r="H14" s="41">
        <f>IF(G14&gt;0,G14,IF(H13&gt;'Движение денежных средств'!$AB$4,H3,0))</f>
        <v>0</v>
      </c>
      <c r="I14" s="41">
        <f>IF(H14&gt;0,H14,IF(I13&gt;'Движение денежных средств'!$AB$4,I3,0))</f>
        <v>0</v>
      </c>
      <c r="J14" s="41">
        <f>IF(I14&gt;0,I14,IF(J13&gt;'Движение денежных средств'!$AB$4,J3,0))</f>
        <v>0</v>
      </c>
      <c r="K14" s="41">
        <f>IF(J14&gt;0,J14,IF(K13&gt;'Движение денежных средств'!$AB$4,K3,0))</f>
        <v>0</v>
      </c>
      <c r="L14" s="41">
        <f>IF(K14&gt;0,K14,IF(L13&gt;'Движение денежных средств'!$AB$4,L3,0))</f>
        <v>0</v>
      </c>
      <c r="M14" s="41">
        <f>IF(L14&gt;0,L14,IF(M13&gt;'Движение денежных средств'!$AB$4,M3,0))</f>
        <v>0</v>
      </c>
      <c r="N14" s="41">
        <f>IF(M14&gt;0,M14,IF(N13&gt;'Движение денежных средств'!$AB$4,N3,0))</f>
        <v>0</v>
      </c>
      <c r="O14" s="41">
        <f>IF(N14&gt;0,N14,IF(O13&gt;'Движение денежных средств'!$AB$4,O3,0))</f>
        <v>0</v>
      </c>
      <c r="P14" s="41">
        <f>IF(O14&gt;0,O14,IF(P13&gt;'Движение денежных средств'!$AB$4,P3,0))</f>
        <v>0</v>
      </c>
      <c r="Q14" s="41">
        <f>IF(P14&gt;0,P14,IF(Q13&gt;'Движение денежных средств'!$AB$4,Q3,0))</f>
        <v>0</v>
      </c>
      <c r="R14" s="41">
        <f>IF(Q14&gt;0,Q14,IF(R13&gt;'Движение денежных средств'!$AB$4,R3,0))</f>
        <v>0</v>
      </c>
      <c r="S14" s="41">
        <f>IF(R14&gt;0,R14,IF(S13&gt;'Движение денежных средств'!$AB$4,S3,0))</f>
        <v>0</v>
      </c>
      <c r="T14" s="41">
        <f>IF(S14&gt;0,S14,IF(T13&gt;'Движение денежных средств'!$AB$4,T3,0))</f>
        <v>0</v>
      </c>
      <c r="U14" s="41">
        <f>IF(T14&gt;0,T14,IF(U13&gt;'Движение денежных средств'!$AB$4,U3,0))</f>
        <v>0</v>
      </c>
      <c r="V14" s="41">
        <f>IF(U14&gt;0,U14,IF(V13&gt;'Движение денежных средств'!$AB$4,V3,0))</f>
        <v>0</v>
      </c>
      <c r="W14" s="41">
        <f>IF(V14&gt;0,V14,IF(W13&gt;'Движение денежных средств'!$AB$4,W3,0))</f>
        <v>0</v>
      </c>
      <c r="X14" s="41">
        <f>IF(W14&gt;0,W14,IF(X13&gt;'Движение денежных средств'!$AB$4,X3,0))</f>
        <v>0</v>
      </c>
      <c r="Y14" s="41">
        <f>IF(X14&gt;0,X14,IF(Y13&gt;'Движение денежных средств'!$AB$4,Y3,0))</f>
        <v>0</v>
      </c>
      <c r="Z14" s="41">
        <f>IF(Y14&gt;0,Y14,IF(Z13&gt;'Движение денежных средств'!$AB$4,Z3,0))</f>
        <v>0</v>
      </c>
      <c r="AA14" s="40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ht="12.75" hidden="1">
      <c r="A15" s="39"/>
      <c r="B15" s="44" t="s">
        <v>66</v>
      </c>
      <c r="C15" s="41">
        <f>IF(C13&gt;'Оценка эффективности проекта'!$J$39,C3,0)</f>
        <v>0</v>
      </c>
      <c r="D15" s="41">
        <f>IF(C15&gt;0,C15,IF(D13&gt;'Оценка эффективности проекта'!$J$39,D3,0))</f>
        <v>0</v>
      </c>
      <c r="E15" s="41">
        <f>IF(D15&gt;0,D15,IF(E13&gt;'Оценка эффективности проекта'!$J$39,E3,0))</f>
        <v>0</v>
      </c>
      <c r="F15" s="41">
        <f>IF(E15&gt;0,E15,IF(F13&gt;'Оценка эффективности проекта'!$J$39,F3,0))</f>
        <v>0</v>
      </c>
      <c r="G15" s="41">
        <f>IF(F15&gt;0,F15,IF(G13&gt;'Оценка эффективности проекта'!$J$39,G3,0))</f>
        <v>0</v>
      </c>
      <c r="H15" s="41">
        <f>IF(G15&gt;0,G15,IF(H13&gt;'Оценка эффективности проекта'!$J$39,H3,0))</f>
        <v>0</v>
      </c>
      <c r="I15" s="41">
        <f>IF(H15&gt;0,H15,IF(I13&gt;'Оценка эффективности проекта'!$J$39,I3,0))</f>
        <v>0</v>
      </c>
      <c r="J15" s="41">
        <f>IF(I15&gt;0,I15,IF(J13&gt;'Оценка эффективности проекта'!$J$39,J3,0))</f>
        <v>0</v>
      </c>
      <c r="K15" s="41">
        <f>IF(J15&gt;0,J15,IF(K13&gt;'Оценка эффективности проекта'!$J$39,K3,0))</f>
        <v>0</v>
      </c>
      <c r="L15" s="41">
        <f>IF(K15&gt;0,K15,IF(L13&gt;'Оценка эффективности проекта'!$J$39,L3,0))</f>
        <v>0</v>
      </c>
      <c r="M15" s="41">
        <f>IF(L15&gt;0,L15,IF(M13&gt;'Оценка эффективности проекта'!$J$39,M3,0))</f>
        <v>0</v>
      </c>
      <c r="N15" s="41">
        <f>IF(M15&gt;0,M15,IF(N13&gt;'Оценка эффективности проекта'!$J$39,N3,0))</f>
        <v>0</v>
      </c>
      <c r="O15" s="41">
        <f>IF(N15&gt;0,N15,IF(O13&gt;'Оценка эффективности проекта'!$J$39,O3,0))</f>
        <v>0</v>
      </c>
      <c r="P15" s="41">
        <f>IF(O15&gt;0,O15,IF(P13&gt;'Оценка эффективности проекта'!$J$39,P3,0))</f>
        <v>0</v>
      </c>
      <c r="Q15" s="41">
        <f>IF(P15&gt;0,P15,IF(Q13&gt;'Оценка эффективности проекта'!$J$39,Q3,0))</f>
        <v>0</v>
      </c>
      <c r="R15" s="41">
        <f>IF(Q15&gt;0,Q15,IF(R13&gt;'Оценка эффективности проекта'!$J$39,R3,0))</f>
        <v>0</v>
      </c>
      <c r="S15" s="41">
        <f>IF(R15&gt;0,R15,IF(S13&gt;'Оценка эффективности проекта'!$J$39,S3,0))</f>
        <v>0</v>
      </c>
      <c r="T15" s="41">
        <f>IF(S15&gt;0,S15,IF(T13&gt;'Оценка эффективности проекта'!$J$39,T3,0))</f>
        <v>0</v>
      </c>
      <c r="U15" s="41">
        <f>IF(T15&gt;0,T15,IF(U13&gt;'Оценка эффективности проекта'!$J$39,U3,0))</f>
        <v>0</v>
      </c>
      <c r="V15" s="41">
        <f>IF(U15&gt;0,U15,IF(V13&gt;'Оценка эффективности проекта'!$J$39,V3,0))</f>
        <v>0</v>
      </c>
      <c r="W15" s="41">
        <f>IF(V15&gt;0,V15,IF(W13&gt;'Оценка эффективности проекта'!$J$39,W3,0))</f>
        <v>0</v>
      </c>
      <c r="X15" s="41">
        <f>IF(W15&gt;0,W15,IF(X13&gt;'Оценка эффективности проекта'!$J$39,X3,0))</f>
        <v>0</v>
      </c>
      <c r="Y15" s="41">
        <f>IF(X15&gt;0,X15,IF(Y13&gt;'Оценка эффективности проекта'!$J$39,Y3,0))</f>
        <v>0</v>
      </c>
      <c r="Z15" s="41">
        <f>IF(Y15&gt;0,Y15,IF(Z13&gt;'Оценка эффективности проекта'!$J$39,Z3,0))</f>
        <v>0</v>
      </c>
      <c r="AA15" s="40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ht="12.75" hidden="1">
      <c r="A16" s="39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0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ht="12.75" hidden="1">
      <c r="A17" s="39"/>
      <c r="B17" s="44" t="s">
        <v>94</v>
      </c>
      <c r="C17" s="45">
        <f aca="true" t="shared" si="5" ref="C17:Z17">IF(C3=0,0,IF(C3&lt;13,C12,0))</f>
        <v>0</v>
      </c>
      <c r="D17" s="45">
        <f t="shared" si="5"/>
        <v>0</v>
      </c>
      <c r="E17" s="45">
        <f t="shared" si="5"/>
        <v>0</v>
      </c>
      <c r="F17" s="45">
        <f t="shared" si="5"/>
        <v>0</v>
      </c>
      <c r="G17" s="45">
        <f t="shared" si="5"/>
        <v>0</v>
      </c>
      <c r="H17" s="45">
        <f t="shared" si="5"/>
        <v>0</v>
      </c>
      <c r="I17" s="45">
        <f t="shared" si="5"/>
        <v>0</v>
      </c>
      <c r="J17" s="45">
        <f t="shared" si="5"/>
        <v>0</v>
      </c>
      <c r="K17" s="45">
        <f t="shared" si="5"/>
        <v>0</v>
      </c>
      <c r="L17" s="45">
        <f t="shared" si="5"/>
        <v>0</v>
      </c>
      <c r="M17" s="45">
        <f t="shared" si="5"/>
        <v>0</v>
      </c>
      <c r="N17" s="45">
        <f t="shared" si="5"/>
        <v>0</v>
      </c>
      <c r="O17" s="45">
        <f t="shared" si="5"/>
        <v>0</v>
      </c>
      <c r="P17" s="45">
        <f t="shared" si="5"/>
        <v>0</v>
      </c>
      <c r="Q17" s="45">
        <f t="shared" si="5"/>
        <v>0</v>
      </c>
      <c r="R17" s="45">
        <f t="shared" si="5"/>
        <v>0</v>
      </c>
      <c r="S17" s="45">
        <f t="shared" si="5"/>
        <v>0</v>
      </c>
      <c r="T17" s="45">
        <f t="shared" si="5"/>
        <v>0</v>
      </c>
      <c r="U17" s="45">
        <f t="shared" si="5"/>
        <v>0</v>
      </c>
      <c r="V17" s="45">
        <f t="shared" si="5"/>
        <v>0</v>
      </c>
      <c r="W17" s="45">
        <f t="shared" si="5"/>
        <v>0</v>
      </c>
      <c r="X17" s="45">
        <f t="shared" si="5"/>
        <v>0</v>
      </c>
      <c r="Y17" s="45">
        <f t="shared" si="5"/>
        <v>0</v>
      </c>
      <c r="Z17" s="45">
        <f t="shared" si="5"/>
        <v>0</v>
      </c>
      <c r="AA17" s="46">
        <f>SUM(C17:Z17)</f>
        <v>0</v>
      </c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ht="12.75" hidden="1">
      <c r="A18" s="39"/>
      <c r="B18" s="44" t="s">
        <v>95</v>
      </c>
      <c r="C18" s="47">
        <f aca="true" t="shared" si="6" ref="C18:Z18">IF(C3=0,0,IF(C3&lt;13,C5,0))</f>
        <v>0</v>
      </c>
      <c r="D18" s="47">
        <f t="shared" si="6"/>
        <v>0</v>
      </c>
      <c r="E18" s="47">
        <f t="shared" si="6"/>
        <v>0</v>
      </c>
      <c r="F18" s="47">
        <f t="shared" si="6"/>
        <v>0</v>
      </c>
      <c r="G18" s="47">
        <f t="shared" si="6"/>
        <v>0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0</v>
      </c>
      <c r="S18" s="47">
        <f t="shared" si="6"/>
        <v>0</v>
      </c>
      <c r="T18" s="47">
        <f t="shared" si="6"/>
        <v>0</v>
      </c>
      <c r="U18" s="47">
        <f t="shared" si="6"/>
        <v>0</v>
      </c>
      <c r="V18" s="47">
        <f t="shared" si="6"/>
        <v>0</v>
      </c>
      <c r="W18" s="47">
        <f t="shared" si="6"/>
        <v>0</v>
      </c>
      <c r="X18" s="47">
        <f t="shared" si="6"/>
        <v>0</v>
      </c>
      <c r="Y18" s="47">
        <f t="shared" si="6"/>
        <v>0</v>
      </c>
      <c r="Z18" s="47">
        <f t="shared" si="6"/>
        <v>0</v>
      </c>
      <c r="AA18" s="46">
        <f>SUM(C18:Z18)</f>
        <v>0</v>
      </c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ht="12.75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0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43" ht="12.75">
      <c r="A20" s="39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0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43" ht="12.75">
      <c r="A21" s="39"/>
      <c r="B21" s="4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43" ht="12.75">
      <c r="A22" s="40"/>
      <c r="B22" s="4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43" ht="12.75">
      <c r="A23" s="40"/>
      <c r="B23" s="4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43" ht="12.75">
      <c r="A24" s="40"/>
      <c r="B24" s="4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3" ht="12.75">
      <c r="A25" s="40"/>
      <c r="B25" s="4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ht="12.75">
      <c r="A26" s="40"/>
      <c r="B26" s="4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</row>
    <row r="27" spans="1:43" ht="12.75">
      <c r="A27" s="40"/>
      <c r="B27" s="4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2.75">
      <c r="A28" s="40"/>
      <c r="B28" s="4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2.75">
      <c r="A29" s="40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ht="12.75">
      <c r="A30" s="40"/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  <row r="31" spans="1:43" ht="12.75">
      <c r="A31" s="40"/>
      <c r="B31" s="4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</row>
    <row r="32" spans="1:43" ht="12.75">
      <c r="A32" s="40"/>
      <c r="B32" s="4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1:43" ht="12.75">
      <c r="A33" s="40"/>
      <c r="B33" s="4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</row>
    <row r="34" spans="1:43" ht="12.75">
      <c r="A34" s="40"/>
      <c r="B34" s="4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</row>
    <row r="35" spans="1:43" ht="12.75">
      <c r="A35" s="40"/>
      <c r="B35" s="4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1:43" ht="12.75">
      <c r="A36" s="40"/>
      <c r="B36" s="4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7" spans="1:43" ht="12.75">
      <c r="A37" s="40"/>
      <c r="B37" s="4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</row>
    <row r="38" spans="1:43" ht="12.75">
      <c r="A38" s="40"/>
      <c r="B38" s="4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</row>
    <row r="39" spans="1:43" ht="12.75">
      <c r="A39" s="40"/>
      <c r="B39" s="4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</row>
    <row r="40" spans="1:43" ht="12.75">
      <c r="A40" s="40"/>
      <c r="B40" s="4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</row>
    <row r="41" spans="1:43" ht="12.75">
      <c r="A41" s="40"/>
      <c r="B41" s="4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</row>
    <row r="42" spans="1:43" ht="12.75">
      <c r="A42" s="40"/>
      <c r="B42" s="40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3" spans="1:43" ht="12.75">
      <c r="A43" s="40"/>
      <c r="B43" s="40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</row>
    <row r="44" spans="1:43" ht="12.75">
      <c r="A44" s="40"/>
      <c r="B44" s="4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</row>
    <row r="45" spans="1:43" ht="12.75">
      <c r="A45" s="40"/>
      <c r="B45" s="40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</row>
    <row r="46" spans="1:43" ht="12.75">
      <c r="A46" s="40"/>
      <c r="B46" s="40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1:43" ht="12.75">
      <c r="A47" s="40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ht="12.75">
      <c r="A48" s="40"/>
      <c r="B48" s="40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43" ht="12.75">
      <c r="A49" s="40"/>
      <c r="B49" s="40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ht="12.75">
      <c r="A50" s="40"/>
      <c r="B50" s="40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43" ht="12.75">
      <c r="A51" s="40"/>
      <c r="B51" s="40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43" ht="12.75">
      <c r="A52" s="40"/>
      <c r="B52" s="4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43" ht="12.75">
      <c r="A53" s="40"/>
      <c r="B53" s="40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1:43" ht="12.75">
      <c r="A54" s="40"/>
      <c r="B54" s="40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1:43" ht="12.75">
      <c r="A55" s="40"/>
      <c r="B55" s="40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ht="12.75">
      <c r="A56" s="40"/>
      <c r="B56" s="40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3" ht="12.75">
      <c r="A57" s="40"/>
      <c r="B57" s="40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43" ht="12.75">
      <c r="A58" s="40"/>
      <c r="B58" s="40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1:43" ht="12.75">
      <c r="A59" s="40"/>
      <c r="B59" s="4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</row>
    <row r="60" spans="1:43" ht="12.75">
      <c r="A60" s="40"/>
      <c r="B60" s="40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3" ht="12.75">
      <c r="A61" s="40"/>
      <c r="B61" s="40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ht="12.75">
      <c r="A62" s="40"/>
      <c r="B62" s="40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ht="12.75">
      <c r="A63" s="40"/>
      <c r="B63" s="40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ht="12.75">
      <c r="A64" s="40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ht="12.75">
      <c r="A65" s="40"/>
      <c r="B65" s="40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ht="12.75">
      <c r="A66" s="40"/>
      <c r="B66" s="40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ht="12.75">
      <c r="A67" s="40"/>
      <c r="B67" s="4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3" ht="12.75">
      <c r="A68" s="40"/>
      <c r="B68" s="40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43" ht="12.75">
      <c r="A69" s="40"/>
      <c r="B69" s="40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43" ht="12.75">
      <c r="A70" s="40"/>
      <c r="B70" s="40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3" ht="12.75">
      <c r="A71" s="40"/>
      <c r="B71" s="40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3" ht="12.75">
      <c r="A72" s="40"/>
      <c r="B72" s="4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3" ht="12.75">
      <c r="A73" s="40"/>
      <c r="B73" s="4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43" ht="12.75">
      <c r="A74" s="40"/>
      <c r="B74" s="4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43" ht="12.75">
      <c r="A75" s="40"/>
      <c r="B75" s="4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43" ht="12.75">
      <c r="A76" s="40"/>
      <c r="B76" s="4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43" ht="12.75">
      <c r="A77" s="40"/>
      <c r="B77" s="4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</row>
    <row r="78" spans="1:43" ht="12.75">
      <c r="A78" s="40"/>
      <c r="B78" s="4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1:43" ht="12.75">
      <c r="A79" s="40"/>
      <c r="B79" s="4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1:43" ht="12.75">
      <c r="A80" s="40"/>
      <c r="B80" s="4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</row>
    <row r="81" spans="1:43" ht="12.75">
      <c r="A81" s="40"/>
      <c r="B81" s="4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</row>
    <row r="82" spans="1:43" ht="12.75">
      <c r="A82" s="40"/>
      <c r="B82" s="4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</row>
    <row r="83" spans="1:43" ht="12.75">
      <c r="A83" s="40"/>
      <c r="B83" s="4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43" ht="12.75">
      <c r="A84" s="40"/>
      <c r="B84" s="4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1:43" ht="12.75">
      <c r="A85" s="40"/>
      <c r="B85" s="40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1:43" ht="12.75">
      <c r="A86" s="40"/>
      <c r="B86" s="40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43" ht="12.75">
      <c r="A87" s="40"/>
      <c r="B87" s="40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</row>
    <row r="88" spans="1:43" ht="12.75">
      <c r="A88" s="40"/>
      <c r="B88" s="40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1:43" ht="12.75">
      <c r="A89" s="40"/>
      <c r="B89" s="40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</row>
    <row r="90" spans="1:43" ht="12.75">
      <c r="A90" s="40"/>
      <c r="B90" s="40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</row>
    <row r="91" spans="1:43" ht="12.75">
      <c r="A91" s="40"/>
      <c r="B91" s="40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</row>
    <row r="92" spans="1:43" ht="12.75">
      <c r="A92" s="40"/>
      <c r="B92" s="40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</row>
    <row r="93" spans="1:43" ht="12.75">
      <c r="A93" s="40"/>
      <c r="B93" s="40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1:43" ht="12.75">
      <c r="A94" s="40"/>
      <c r="B94" s="40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  <row r="95" spans="1:43" ht="12.75">
      <c r="A95" s="40"/>
      <c r="B95" s="40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</row>
    <row r="96" spans="1:43" ht="12.75">
      <c r="A96" s="40"/>
      <c r="B96" s="40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</row>
    <row r="97" spans="1:43" ht="12.75">
      <c r="A97" s="40"/>
      <c r="B97" s="40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</row>
    <row r="98" spans="1:43" ht="12.75">
      <c r="A98" s="40"/>
      <c r="B98" s="40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</row>
    <row r="99" spans="1:43" ht="12.75">
      <c r="A99" s="40"/>
      <c r="B99" s="40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</row>
    <row r="100" spans="1:43" ht="12.75">
      <c r="A100" s="40"/>
      <c r="B100" s="40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</row>
    <row r="101" spans="1:43" ht="12.75">
      <c r="A101" s="40"/>
      <c r="B101" s="40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</row>
    <row r="102" spans="1:43" ht="12.75">
      <c r="A102" s="40"/>
      <c r="B102" s="40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</row>
    <row r="103" spans="1:43" ht="12.75">
      <c r="A103" s="40"/>
      <c r="B103" s="40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</row>
    <row r="104" spans="1:43" ht="12.75">
      <c r="A104" s="40"/>
      <c r="B104" s="40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</row>
    <row r="105" spans="1:43" ht="12.75">
      <c r="A105" s="40"/>
      <c r="B105" s="40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</row>
    <row r="106" spans="1:43" ht="12.75">
      <c r="A106" s="40"/>
      <c r="B106" s="40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</row>
    <row r="107" spans="1:43" ht="12.75">
      <c r="A107" s="40"/>
      <c r="B107" s="40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</row>
    <row r="108" spans="1:43" ht="12.75">
      <c r="A108" s="40"/>
      <c r="B108" s="40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</row>
    <row r="109" spans="1:43" ht="12.75">
      <c r="A109" s="40"/>
      <c r="B109" s="40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</row>
    <row r="110" spans="1:43" ht="12.75">
      <c r="A110" s="40"/>
      <c r="B110" s="40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</row>
    <row r="111" spans="1:43" ht="12.75">
      <c r="A111" s="40"/>
      <c r="B111" s="40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</row>
    <row r="112" spans="1:43" ht="12.75">
      <c r="A112" s="40"/>
      <c r="B112" s="40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</row>
    <row r="113" spans="1:43" ht="12.75">
      <c r="A113" s="40"/>
      <c r="B113" s="40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</row>
    <row r="114" spans="1:43" ht="12.75">
      <c r="A114" s="40"/>
      <c r="B114" s="40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</row>
    <row r="115" spans="1:43" ht="12.75">
      <c r="A115" s="40"/>
      <c r="B115" s="40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</row>
    <row r="116" spans="1:43" ht="12.75">
      <c r="A116" s="40"/>
      <c r="B116" s="40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</row>
    <row r="117" spans="1:43" ht="12.75">
      <c r="A117" s="40"/>
      <c r="B117" s="40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</row>
    <row r="118" spans="1:43" ht="12.75">
      <c r="A118" s="40"/>
      <c r="B118" s="40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</row>
    <row r="119" spans="1:43" ht="12.75">
      <c r="A119" s="40"/>
      <c r="B119" s="40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</row>
    <row r="120" spans="1:43" ht="12.75">
      <c r="A120" s="40"/>
      <c r="B120" s="40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</row>
    <row r="121" spans="1:43" ht="12.75">
      <c r="A121" s="40"/>
      <c r="B121" s="40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</row>
    <row r="122" spans="1:43" ht="12.75">
      <c r="A122" s="40"/>
      <c r="B122" s="40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</row>
    <row r="123" spans="1:43" ht="12.75">
      <c r="A123" s="40"/>
      <c r="B123" s="40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</row>
    <row r="124" spans="1:43" ht="12.75">
      <c r="A124" s="40"/>
      <c r="B124" s="40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</row>
    <row r="125" spans="1:43" ht="12.75">
      <c r="A125" s="40"/>
      <c r="B125" s="40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</row>
    <row r="126" spans="1:43" ht="12.75">
      <c r="A126" s="40"/>
      <c r="B126" s="40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</row>
    <row r="127" spans="1:43" ht="12.75">
      <c r="A127" s="40"/>
      <c r="B127" s="40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</row>
    <row r="128" spans="1:43" ht="12.75">
      <c r="A128" s="40"/>
      <c r="B128" s="40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</row>
    <row r="129" spans="1:43" ht="12.75">
      <c r="A129" s="40"/>
      <c r="B129" s="40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</row>
    <row r="130" spans="1:43" ht="12.75">
      <c r="A130" s="40"/>
      <c r="B130" s="40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</row>
    <row r="131" spans="1:43" ht="12.75">
      <c r="A131" s="40"/>
      <c r="B131" s="40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</row>
    <row r="132" spans="1:43" ht="12.75">
      <c r="A132" s="40"/>
      <c r="B132" s="40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</row>
    <row r="133" spans="1:43" ht="12.75">
      <c r="A133" s="40"/>
      <c r="B133" s="40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</row>
    <row r="134" spans="1:43" ht="12.75">
      <c r="A134" s="40"/>
      <c r="B134" s="40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</row>
    <row r="135" spans="1:43" ht="12.75">
      <c r="A135" s="40"/>
      <c r="B135" s="40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</row>
    <row r="136" spans="1:43" ht="12.75">
      <c r="A136" s="40"/>
      <c r="B136" s="40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</row>
    <row r="137" spans="1:43" ht="12.75">
      <c r="A137" s="40"/>
      <c r="B137" s="40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</row>
    <row r="138" spans="1:43" ht="12.75">
      <c r="A138" s="40"/>
      <c r="B138" s="40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</row>
    <row r="139" spans="1:43" ht="12.75">
      <c r="A139" s="40"/>
      <c r="B139" s="40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</row>
    <row r="140" spans="1:43" ht="12.75">
      <c r="A140" s="40"/>
      <c r="B140" s="40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</row>
    <row r="141" spans="1:43" ht="12.75">
      <c r="A141" s="40"/>
      <c r="B141" s="40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</row>
    <row r="142" spans="1:43" ht="12.75">
      <c r="A142" s="40"/>
      <c r="B142" s="40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</row>
    <row r="143" spans="1:43" ht="12.75">
      <c r="A143" s="40"/>
      <c r="B143" s="40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</row>
    <row r="144" spans="1:43" ht="12.75">
      <c r="A144" s="40"/>
      <c r="B144" s="40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</row>
    <row r="145" spans="1:43" ht="12.75">
      <c r="A145" s="40"/>
      <c r="B145" s="40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</row>
    <row r="146" spans="1:43" ht="12.75">
      <c r="A146" s="40"/>
      <c r="B146" s="40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</row>
    <row r="147" spans="1:43" ht="12.75">
      <c r="A147" s="40"/>
      <c r="B147" s="40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</row>
    <row r="148" spans="1:43" ht="12.75">
      <c r="A148" s="40"/>
      <c r="B148" s="40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</row>
    <row r="149" spans="1:43" ht="12.75">
      <c r="A149" s="40"/>
      <c r="B149" s="40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</row>
    <row r="150" spans="1:43" ht="12.75">
      <c r="A150" s="40"/>
      <c r="B150" s="40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</row>
    <row r="151" spans="1:43" ht="12.75">
      <c r="A151" s="40"/>
      <c r="B151" s="40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</row>
    <row r="152" spans="1:43" ht="12.75">
      <c r="A152" s="40"/>
      <c r="B152" s="40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</row>
    <row r="153" spans="1:43" ht="12.75">
      <c r="A153" s="40"/>
      <c r="B153" s="40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</row>
    <row r="154" spans="1:43" ht="12.75">
      <c r="A154" s="40"/>
      <c r="B154" s="40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</row>
    <row r="155" spans="1:43" ht="12.75">
      <c r="A155" s="40"/>
      <c r="B155" s="40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</row>
    <row r="156" spans="1:43" ht="12.75">
      <c r="A156" s="40"/>
      <c r="B156" s="40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</row>
    <row r="157" spans="1:43" ht="12.75">
      <c r="A157" s="40"/>
      <c r="B157" s="40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</row>
    <row r="158" spans="1:43" ht="12.75">
      <c r="A158" s="40"/>
      <c r="B158" s="40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</row>
    <row r="159" spans="1:43" ht="12.75">
      <c r="A159" s="40"/>
      <c r="B159" s="40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</row>
    <row r="160" spans="1:43" ht="12.75">
      <c r="A160" s="40"/>
      <c r="B160" s="40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</row>
    <row r="161" spans="1:43" ht="12.75">
      <c r="A161" s="40"/>
      <c r="B161" s="40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</row>
    <row r="162" spans="1:43" ht="12.75">
      <c r="A162" s="40"/>
      <c r="B162" s="40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</row>
    <row r="163" spans="1:43" ht="12.75">
      <c r="A163" s="40"/>
      <c r="B163" s="40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</row>
    <row r="164" spans="1:43" ht="12.75">
      <c r="A164" s="40"/>
      <c r="B164" s="40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</row>
    <row r="165" spans="1:43" ht="12.75">
      <c r="A165" s="40"/>
      <c r="B165" s="40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</row>
    <row r="166" spans="1:43" ht="12.75">
      <c r="A166" s="40"/>
      <c r="B166" s="40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</row>
    <row r="167" spans="1:43" ht="12.75">
      <c r="A167" s="40"/>
      <c r="B167" s="40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</row>
    <row r="168" spans="1:43" ht="12.75">
      <c r="A168" s="40"/>
      <c r="B168" s="40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</row>
    <row r="169" spans="1:43" ht="12.75">
      <c r="A169" s="40"/>
      <c r="B169" s="40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</row>
    <row r="170" spans="1:43" ht="12.75">
      <c r="A170" s="40"/>
      <c r="B170" s="40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</row>
    <row r="171" spans="1:43" ht="12.75">
      <c r="A171" s="40"/>
      <c r="B171" s="40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</row>
    <row r="172" spans="1:43" ht="12.75">
      <c r="A172" s="40"/>
      <c r="B172" s="40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</row>
    <row r="173" spans="1:43" ht="12.75">
      <c r="A173" s="40"/>
      <c r="B173" s="40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</row>
    <row r="174" spans="1:43" ht="12.75">
      <c r="A174" s="40"/>
      <c r="B174" s="40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</row>
    <row r="175" spans="1:43" ht="12.75">
      <c r="A175" s="40"/>
      <c r="B175" s="40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</row>
    <row r="176" spans="1:43" ht="12.75">
      <c r="A176" s="40"/>
      <c r="B176" s="40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</row>
    <row r="177" spans="1:43" ht="12.75">
      <c r="A177" s="40"/>
      <c r="B177" s="40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</row>
    <row r="178" spans="1:43" ht="12.75">
      <c r="A178" s="40"/>
      <c r="B178" s="40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</row>
    <row r="179" spans="1:43" ht="12.75">
      <c r="A179" s="40"/>
      <c r="B179" s="40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</row>
    <row r="180" spans="1:43" ht="12.75">
      <c r="A180" s="40"/>
      <c r="B180" s="40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</row>
    <row r="181" spans="1:43" ht="12.75">
      <c r="A181" s="40"/>
      <c r="B181" s="40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</row>
    <row r="182" spans="1:43" ht="12.75">
      <c r="A182" s="40"/>
      <c r="B182" s="40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</row>
    <row r="183" spans="1:43" ht="12.75">
      <c r="A183" s="40"/>
      <c r="B183" s="40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</row>
    <row r="184" spans="1:43" ht="12.75">
      <c r="A184" s="40"/>
      <c r="B184" s="40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</row>
    <row r="185" spans="1:43" ht="12.75">
      <c r="A185" s="40"/>
      <c r="B185" s="40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</row>
    <row r="186" spans="1:43" ht="12.75">
      <c r="A186" s="40"/>
      <c r="B186" s="40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</row>
    <row r="187" spans="1:43" ht="12.75">
      <c r="A187" s="40"/>
      <c r="B187" s="40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</row>
    <row r="188" spans="1:43" ht="12.75">
      <c r="A188" s="40"/>
      <c r="B188" s="40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</row>
    <row r="189" spans="1:43" ht="12.75">
      <c r="A189" s="40"/>
      <c r="B189" s="40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</row>
    <row r="190" spans="1:43" ht="12.75">
      <c r="A190" s="40"/>
      <c r="B190" s="40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</row>
    <row r="191" spans="1:43" ht="12.75">
      <c r="A191" s="40"/>
      <c r="B191" s="40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</row>
    <row r="192" spans="1:43" ht="12.75">
      <c r="A192" s="40"/>
      <c r="B192" s="40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</row>
    <row r="193" spans="1:43" ht="12.75">
      <c r="A193" s="40"/>
      <c r="B193" s="40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</row>
    <row r="194" spans="1:43" ht="12.75">
      <c r="A194" s="40"/>
      <c r="B194" s="40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</row>
    <row r="195" spans="1:43" ht="12.75">
      <c r="A195" s="40"/>
      <c r="B195" s="40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</row>
    <row r="196" spans="1:43" ht="12.75">
      <c r="A196" s="40"/>
      <c r="B196" s="40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</row>
    <row r="197" spans="1:43" ht="12.75">
      <c r="A197" s="40"/>
      <c r="B197" s="40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</row>
    <row r="198" spans="1:43" ht="12.75">
      <c r="A198" s="40"/>
      <c r="B198" s="40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</row>
    <row r="199" spans="1:43" ht="12.75">
      <c r="A199" s="40"/>
      <c r="B199" s="40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</row>
    <row r="200" spans="1:43" ht="12.75">
      <c r="A200" s="40"/>
      <c r="B200" s="40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</row>
    <row r="201" spans="1:43" ht="12.75">
      <c r="A201" s="40"/>
      <c r="B201" s="40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</row>
    <row r="202" spans="1:43" ht="12.75">
      <c r="A202" s="40"/>
      <c r="B202" s="40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</row>
    <row r="203" spans="1:43" ht="12.75">
      <c r="A203" s="40"/>
      <c r="B203" s="40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</row>
    <row r="204" spans="1:43" ht="12.75">
      <c r="A204" s="40"/>
      <c r="B204" s="40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</row>
    <row r="205" spans="1:43" ht="12.75">
      <c r="A205" s="40"/>
      <c r="B205" s="40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</row>
    <row r="206" spans="1:43" ht="12.75">
      <c r="A206" s="40"/>
      <c r="B206" s="40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</row>
    <row r="207" spans="1:43" ht="12.75">
      <c r="A207" s="40"/>
      <c r="B207" s="40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</row>
    <row r="208" spans="1:43" ht="12.75">
      <c r="A208" s="40"/>
      <c r="B208" s="40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</row>
    <row r="209" spans="1:43" ht="12.75">
      <c r="A209" s="40"/>
      <c r="B209" s="40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</row>
    <row r="210" spans="1:43" ht="12.75">
      <c r="A210" s="40"/>
      <c r="B210" s="40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</row>
    <row r="211" spans="1:43" ht="12.75">
      <c r="A211" s="40"/>
      <c r="B211" s="40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</row>
    <row r="212" spans="1:43" ht="12.75">
      <c r="A212" s="40"/>
      <c r="B212" s="40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</row>
    <row r="213" spans="1:43" ht="12.75">
      <c r="A213" s="40"/>
      <c r="B213" s="40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</row>
    <row r="214" spans="1:43" ht="12.75">
      <c r="A214" s="40"/>
      <c r="B214" s="40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</row>
    <row r="215" spans="1:43" ht="12.75">
      <c r="A215" s="40"/>
      <c r="B215" s="40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</row>
    <row r="216" spans="1:43" ht="12.75">
      <c r="A216" s="40"/>
      <c r="B216" s="40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</row>
    <row r="217" spans="1:43" ht="12.75">
      <c r="A217" s="40"/>
      <c r="B217" s="40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</row>
    <row r="218" spans="1:43" ht="12.75">
      <c r="A218" s="40"/>
      <c r="B218" s="40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</row>
    <row r="219" spans="1:43" ht="12.75">
      <c r="A219" s="40"/>
      <c r="B219" s="40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</row>
    <row r="220" spans="1:43" ht="12.75">
      <c r="A220" s="40"/>
      <c r="B220" s="40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</row>
    <row r="221" spans="1:43" ht="12.75">
      <c r="A221" s="40"/>
      <c r="B221" s="40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</row>
    <row r="222" spans="1:43" ht="12.75">
      <c r="A222" s="40"/>
      <c r="B222" s="40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</row>
    <row r="223" spans="1:43" ht="12.75">
      <c r="A223" s="40"/>
      <c r="B223" s="40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</row>
    <row r="224" spans="1:43" ht="12.75">
      <c r="A224" s="40"/>
      <c r="B224" s="40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</row>
    <row r="225" spans="1:43" ht="12.75">
      <c r="A225" s="40"/>
      <c r="B225" s="40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</row>
    <row r="226" spans="1:43" ht="12.75">
      <c r="A226" s="40"/>
      <c r="B226" s="40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</row>
    <row r="227" spans="1:43" ht="12.75">
      <c r="A227" s="40"/>
      <c r="B227" s="40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</row>
    <row r="228" spans="1:43" ht="12.75">
      <c r="A228" s="40"/>
      <c r="B228" s="40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</row>
    <row r="229" spans="1:43" ht="12.75">
      <c r="A229" s="40"/>
      <c r="B229" s="40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</row>
    <row r="230" spans="1:43" ht="12.75">
      <c r="A230" s="40"/>
      <c r="B230" s="40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</row>
    <row r="231" spans="1:43" ht="12.75">
      <c r="A231" s="40"/>
      <c r="B231" s="40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</row>
    <row r="232" spans="1:43" ht="12.75">
      <c r="A232" s="40"/>
      <c r="B232" s="40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</row>
    <row r="233" spans="1:43" ht="12.75">
      <c r="A233" s="40"/>
      <c r="B233" s="40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</row>
    <row r="234" spans="1:43" ht="12.75">
      <c r="A234" s="40"/>
      <c r="B234" s="40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</row>
    <row r="235" spans="1:43" ht="12.75">
      <c r="A235" s="40"/>
      <c r="B235" s="40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</row>
    <row r="236" spans="1:43" ht="12.75">
      <c r="A236" s="40"/>
      <c r="B236" s="40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</row>
    <row r="237" spans="1:43" ht="12.75">
      <c r="A237" s="40"/>
      <c r="B237" s="40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</row>
    <row r="238" spans="1:43" ht="12.75">
      <c r="A238" s="40"/>
      <c r="B238" s="40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</row>
    <row r="239" spans="1:43" ht="12.75">
      <c r="A239" s="40"/>
      <c r="B239" s="40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</row>
    <row r="240" spans="1:43" ht="12.75">
      <c r="A240" s="40"/>
      <c r="B240" s="40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</row>
    <row r="241" spans="1:43" ht="12.75">
      <c r="A241" s="40"/>
      <c r="B241" s="40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</row>
    <row r="242" spans="1:43" ht="12.75">
      <c r="A242" s="40"/>
      <c r="B242" s="40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</row>
    <row r="243" spans="1:43" ht="12.75">
      <c r="A243" s="40"/>
      <c r="B243" s="40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</row>
    <row r="244" spans="1:43" ht="12.75">
      <c r="A244" s="40"/>
      <c r="B244" s="40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</row>
    <row r="245" spans="1:43" ht="12.75">
      <c r="A245" s="40"/>
      <c r="B245" s="40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</row>
    <row r="246" spans="1:43" ht="12.75">
      <c r="A246" s="40"/>
      <c r="B246" s="40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</row>
    <row r="247" spans="1:43" ht="12.75">
      <c r="A247" s="40"/>
      <c r="B247" s="40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</row>
    <row r="248" spans="1:43" ht="12.75">
      <c r="A248" s="40"/>
      <c r="B248" s="40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</row>
    <row r="249" spans="1:43" ht="12.75">
      <c r="A249" s="40"/>
      <c r="B249" s="40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</row>
    <row r="250" spans="1:43" ht="12.75">
      <c r="A250" s="40"/>
      <c r="B250" s="40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</row>
    <row r="251" spans="1:43" ht="12.75">
      <c r="A251" s="40"/>
      <c r="B251" s="40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</row>
    <row r="252" spans="1:43" ht="12.75">
      <c r="A252" s="40"/>
      <c r="B252" s="40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</row>
    <row r="253" spans="1:43" ht="12.75">
      <c r="A253" s="40"/>
      <c r="B253" s="40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</row>
    <row r="254" spans="1:43" ht="12.75">
      <c r="A254" s="40"/>
      <c r="B254" s="40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</row>
    <row r="255" spans="1:43" ht="12.75">
      <c r="A255" s="40"/>
      <c r="B255" s="40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</row>
    <row r="256" spans="1:43" ht="12.75">
      <c r="A256" s="40"/>
      <c r="B256" s="40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</row>
    <row r="257" spans="1:43" ht="12.75">
      <c r="A257" s="40"/>
      <c r="B257" s="40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</row>
    <row r="258" spans="1:43" ht="12.75">
      <c r="A258" s="40"/>
      <c r="B258" s="40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</row>
    <row r="259" spans="1:43" ht="12.75">
      <c r="A259" s="40"/>
      <c r="B259" s="40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</row>
    <row r="260" spans="1:43" ht="12.75">
      <c r="A260" s="40"/>
      <c r="B260" s="40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</row>
    <row r="261" spans="1:43" ht="12.75">
      <c r="A261" s="40"/>
      <c r="B261" s="40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</row>
    <row r="262" spans="1:43" ht="12.75">
      <c r="A262" s="40"/>
      <c r="B262" s="40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</row>
    <row r="263" spans="1:43" ht="12.75">
      <c r="A263" s="40"/>
      <c r="B263" s="40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</row>
    <row r="264" spans="1:43" ht="12.75">
      <c r="A264" s="40"/>
      <c r="B264" s="40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</row>
    <row r="265" spans="1:43" ht="12.75">
      <c r="A265" s="40"/>
      <c r="B265" s="40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</row>
    <row r="266" spans="1:43" ht="12.75">
      <c r="A266" s="40"/>
      <c r="B266" s="40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</row>
    <row r="267" spans="1:43" ht="12.75">
      <c r="A267" s="40"/>
      <c r="B267" s="40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</row>
    <row r="268" spans="1:43" ht="12.75">
      <c r="A268" s="40"/>
      <c r="B268" s="40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</row>
    <row r="269" spans="1:43" ht="12.75">
      <c r="A269" s="40"/>
      <c r="B269" s="40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</row>
    <row r="270" spans="1:43" ht="12.75">
      <c r="A270" s="40"/>
      <c r="B270" s="40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</row>
    <row r="271" spans="1:43" ht="12.75">
      <c r="A271" s="40"/>
      <c r="B271" s="40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</row>
    <row r="272" spans="1:43" ht="12.75">
      <c r="A272" s="40"/>
      <c r="B272" s="40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</row>
    <row r="273" spans="1:43" ht="12.75">
      <c r="A273" s="40"/>
      <c r="B273" s="40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</row>
    <row r="274" spans="1:43" ht="12.75">
      <c r="A274" s="40"/>
      <c r="B274" s="40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</row>
    <row r="275" spans="1:43" ht="12.75">
      <c r="A275" s="40"/>
      <c r="B275" s="40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</row>
    <row r="276" spans="1:43" ht="12.75">
      <c r="A276" s="40"/>
      <c r="B276" s="40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</row>
    <row r="277" spans="1:43" ht="12.75">
      <c r="A277" s="40"/>
      <c r="B277" s="40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</row>
    <row r="278" spans="1:43" ht="12.75">
      <c r="A278" s="40"/>
      <c r="B278" s="40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</row>
    <row r="279" spans="1:43" ht="12.75">
      <c r="A279" s="40"/>
      <c r="B279" s="40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</row>
    <row r="280" spans="1:43" ht="12.75">
      <c r="A280" s="40"/>
      <c r="B280" s="40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</row>
    <row r="281" spans="1:43" ht="12.75">
      <c r="A281" s="40"/>
      <c r="B281" s="40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</row>
    <row r="282" spans="1:43" ht="12.75">
      <c r="A282" s="40"/>
      <c r="B282" s="40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</row>
    <row r="283" spans="1:43" ht="12.75">
      <c r="A283" s="40"/>
      <c r="B283" s="40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</row>
    <row r="284" spans="1:43" ht="12.75">
      <c r="A284" s="40"/>
      <c r="B284" s="40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</row>
    <row r="285" spans="1:43" ht="12.75">
      <c r="A285" s="40"/>
      <c r="B285" s="40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</row>
    <row r="286" spans="1:43" ht="12.75">
      <c r="A286" s="40"/>
      <c r="B286" s="40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</row>
    <row r="287" spans="1:43" ht="12.75">
      <c r="A287" s="40"/>
      <c r="B287" s="40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</row>
    <row r="288" spans="1:43" ht="12.75">
      <c r="A288" s="40"/>
      <c r="B288" s="40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</row>
    <row r="289" spans="1:43" ht="12.75">
      <c r="A289" s="40"/>
      <c r="B289" s="40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</row>
    <row r="290" spans="1:43" ht="12.75">
      <c r="A290" s="40"/>
      <c r="B290" s="40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</row>
    <row r="291" spans="1:43" ht="12.75">
      <c r="A291" s="40"/>
      <c r="B291" s="40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</row>
    <row r="292" spans="1:43" ht="12.75">
      <c r="A292" s="40"/>
      <c r="B292" s="40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</row>
    <row r="293" spans="1:43" ht="12.75">
      <c r="A293" s="40"/>
      <c r="B293" s="40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</row>
    <row r="294" spans="1:43" ht="12.75">
      <c r="A294" s="40"/>
      <c r="B294" s="40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</row>
    <row r="295" spans="1:43" ht="12.75">
      <c r="A295" s="40"/>
      <c r="B295" s="40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</row>
    <row r="296" spans="1:43" ht="12.75">
      <c r="A296" s="40"/>
      <c r="B296" s="40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</row>
    <row r="297" spans="1:43" ht="12.75">
      <c r="A297" s="40"/>
      <c r="B297" s="40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</row>
    <row r="298" spans="1:43" ht="12.75">
      <c r="A298" s="40"/>
      <c r="B298" s="40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</row>
    <row r="299" spans="1:43" ht="12.75">
      <c r="A299" s="40"/>
      <c r="B299" s="40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</row>
    <row r="300" spans="1:43" ht="12.75">
      <c r="A300" s="40"/>
      <c r="B300" s="40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</row>
    <row r="301" spans="1:43" ht="12.75">
      <c r="A301" s="40"/>
      <c r="B301" s="40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</row>
    <row r="302" spans="1:43" ht="12.75">
      <c r="A302" s="40"/>
      <c r="B302" s="40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</row>
    <row r="303" spans="1:43" ht="12.75">
      <c r="A303" s="40"/>
      <c r="B303" s="40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</row>
    <row r="304" spans="1:43" ht="12.75">
      <c r="A304" s="40"/>
      <c r="B304" s="40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</row>
    <row r="305" spans="1:43" ht="12.75">
      <c r="A305" s="40"/>
      <c r="B305" s="40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</row>
    <row r="306" spans="1:43" ht="12.75">
      <c r="A306" s="40"/>
      <c r="B306" s="40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</row>
    <row r="307" spans="1:43" ht="12.75">
      <c r="A307" s="40"/>
      <c r="B307" s="40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</row>
    <row r="308" spans="1:43" ht="12.75">
      <c r="A308" s="40"/>
      <c r="B308" s="40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</row>
    <row r="309" spans="1:43" ht="12.75">
      <c r="A309" s="40"/>
      <c r="B309" s="40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</row>
    <row r="310" spans="1:43" ht="12.75">
      <c r="A310" s="40"/>
      <c r="B310" s="40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</row>
    <row r="311" spans="1:43" ht="12.75">
      <c r="A311" s="40"/>
      <c r="B311" s="40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</row>
    <row r="312" spans="1:43" ht="12.75">
      <c r="A312" s="40"/>
      <c r="B312" s="40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</row>
    <row r="313" spans="1:43" ht="12.75">
      <c r="A313" s="40"/>
      <c r="B313" s="40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</row>
    <row r="314" spans="1:43" ht="12.75">
      <c r="A314" s="40"/>
      <c r="B314" s="40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</row>
    <row r="315" spans="1:43" ht="12.75">
      <c r="A315" s="40"/>
      <c r="B315" s="40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</row>
    <row r="316" spans="1:43" ht="12.75">
      <c r="A316" s="40"/>
      <c r="B316" s="40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</row>
    <row r="317" spans="1:43" ht="12.75">
      <c r="A317" s="40"/>
      <c r="B317" s="40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</row>
    <row r="318" spans="1:43" ht="12.75">
      <c r="A318" s="40"/>
      <c r="B318" s="40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</row>
    <row r="319" spans="1:43" ht="12.75">
      <c r="A319" s="40"/>
      <c r="B319" s="40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</row>
    <row r="320" spans="1:43" ht="12.75">
      <c r="A320" s="40"/>
      <c r="B320" s="40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</row>
    <row r="321" spans="1:43" ht="12.75">
      <c r="A321" s="40"/>
      <c r="B321" s="40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</row>
    <row r="322" spans="1:43" ht="12.75">
      <c r="A322" s="40"/>
      <c r="B322" s="40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</row>
    <row r="323" spans="1:43" ht="12.75">
      <c r="A323" s="40"/>
      <c r="B323" s="40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</row>
    <row r="324" spans="1:43" ht="12.75">
      <c r="A324" s="40"/>
      <c r="B324" s="40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</row>
    <row r="325" spans="1:43" ht="12.75">
      <c r="A325" s="40"/>
      <c r="B325" s="40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</row>
    <row r="326" spans="1:43" ht="12.75">
      <c r="A326" s="40"/>
      <c r="B326" s="40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</row>
    <row r="327" spans="1:43" ht="12.75">
      <c r="A327" s="40"/>
      <c r="B327" s="40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</row>
    <row r="328" spans="1:43" ht="12.75">
      <c r="A328" s="40"/>
      <c r="B328" s="40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</row>
    <row r="329" spans="1:43" ht="12.75">
      <c r="A329" s="40"/>
      <c r="B329" s="40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</row>
    <row r="330" spans="1:43" ht="12.75">
      <c r="A330" s="40"/>
      <c r="B330" s="40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</row>
    <row r="331" spans="1:43" ht="12.75">
      <c r="A331" s="40"/>
      <c r="B331" s="40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</row>
    <row r="332" spans="1:43" ht="12.75">
      <c r="A332" s="40"/>
      <c r="B332" s="40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</row>
    <row r="333" spans="1:43" ht="12.75">
      <c r="A333" s="40"/>
      <c r="B333" s="40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</row>
    <row r="334" spans="1:43" ht="12.75">
      <c r="A334" s="40"/>
      <c r="B334" s="40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</row>
    <row r="335" spans="1:43" ht="12.75">
      <c r="A335" s="40"/>
      <c r="B335" s="40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</row>
    <row r="336" spans="1:43" ht="12.75">
      <c r="A336" s="40"/>
      <c r="B336" s="40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</row>
    <row r="337" spans="1:43" ht="12.75">
      <c r="A337" s="40"/>
      <c r="B337" s="40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</row>
    <row r="338" spans="1:43" ht="12.75">
      <c r="A338" s="40"/>
      <c r="B338" s="40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</row>
    <row r="339" spans="1:43" ht="12.75">
      <c r="A339" s="40"/>
      <c r="B339" s="40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</row>
    <row r="340" spans="1:43" ht="12.75">
      <c r="A340" s="40"/>
      <c r="B340" s="40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</row>
    <row r="341" spans="1:43" ht="12.75">
      <c r="A341" s="40"/>
      <c r="B341" s="40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</row>
    <row r="342" spans="1:43" ht="12.75">
      <c r="A342" s="40"/>
      <c r="B342" s="40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</row>
    <row r="343" spans="1:43" ht="12.75">
      <c r="A343" s="40"/>
      <c r="B343" s="40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</row>
    <row r="344" spans="1:43" ht="12.75">
      <c r="A344" s="40"/>
      <c r="B344" s="40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</row>
    <row r="345" spans="1:43" ht="12.75">
      <c r="A345" s="40"/>
      <c r="B345" s="40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</row>
    <row r="346" spans="1:43" ht="12.75">
      <c r="A346" s="40"/>
      <c r="B346" s="40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</row>
    <row r="347" spans="1:43" ht="12.75">
      <c r="A347" s="40"/>
      <c r="B347" s="40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</row>
    <row r="348" spans="1:43" ht="12.75">
      <c r="A348" s="40"/>
      <c r="B348" s="40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</row>
    <row r="349" spans="1:43" ht="12.75">
      <c r="A349" s="40"/>
      <c r="B349" s="40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</row>
    <row r="350" spans="1:43" ht="12.75">
      <c r="A350" s="40"/>
      <c r="B350" s="40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</row>
    <row r="351" spans="1:43" ht="12.75">
      <c r="A351" s="40"/>
      <c r="B351" s="40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</row>
    <row r="352" spans="1:43" ht="12.75">
      <c r="A352" s="40"/>
      <c r="B352" s="40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</row>
    <row r="353" spans="1:43" ht="12.75">
      <c r="A353" s="40"/>
      <c r="B353" s="40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</row>
    <row r="354" spans="1:43" ht="12.75">
      <c r="A354" s="40"/>
      <c r="B354" s="40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</row>
    <row r="355" spans="1:43" ht="12.75">
      <c r="A355" s="40"/>
      <c r="B355" s="40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</row>
    <row r="356" spans="1:43" ht="12.75">
      <c r="A356" s="40"/>
      <c r="B356" s="40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</row>
    <row r="357" spans="1:43" ht="12.75">
      <c r="A357" s="40"/>
      <c r="B357" s="40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</row>
    <row r="358" spans="1:43" ht="12.75">
      <c r="A358" s="40"/>
      <c r="B358" s="40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</row>
    <row r="359" spans="1:43" ht="12.75">
      <c r="A359" s="40"/>
      <c r="B359" s="40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</row>
    <row r="360" spans="1:43" ht="12.75">
      <c r="A360" s="40"/>
      <c r="B360" s="40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</row>
    <row r="361" spans="1:43" ht="12.75">
      <c r="A361" s="40"/>
      <c r="B361" s="40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</row>
    <row r="362" spans="1:43" ht="12.75">
      <c r="A362" s="40"/>
      <c r="B362" s="40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</row>
    <row r="363" spans="1:43" ht="12.75">
      <c r="A363" s="40"/>
      <c r="B363" s="40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</row>
    <row r="364" spans="1:43" ht="12.75">
      <c r="A364" s="40"/>
      <c r="B364" s="40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</row>
    <row r="365" spans="1:43" ht="12.75">
      <c r="A365" s="40"/>
      <c r="B365" s="40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</row>
    <row r="366" spans="1:43" ht="12.75">
      <c r="A366" s="40"/>
      <c r="B366" s="40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</row>
    <row r="367" spans="1:43" ht="12.75">
      <c r="A367" s="40"/>
      <c r="B367" s="40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</row>
    <row r="368" spans="1:43" ht="12.75">
      <c r="A368" s="40"/>
      <c r="B368" s="40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</row>
    <row r="369" spans="1:43" ht="12.75">
      <c r="A369" s="40"/>
      <c r="B369" s="40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</row>
    <row r="370" spans="1:43" ht="12.75">
      <c r="A370" s="40"/>
      <c r="B370" s="40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</row>
    <row r="371" spans="1:43" ht="12.75">
      <c r="A371" s="40"/>
      <c r="B371" s="40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</row>
    <row r="372" spans="1:43" ht="12.75">
      <c r="A372" s="40"/>
      <c r="B372" s="40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</row>
    <row r="373" spans="1:43" ht="12.75">
      <c r="A373" s="40"/>
      <c r="B373" s="40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</row>
    <row r="374" spans="1:43" ht="12.75">
      <c r="A374" s="40"/>
      <c r="B374" s="40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</row>
    <row r="375" spans="1:43" ht="12.75">
      <c r="A375" s="40"/>
      <c r="B375" s="40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</row>
    <row r="376" spans="1:43" ht="12.75">
      <c r="A376" s="40"/>
      <c r="B376" s="40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</row>
    <row r="377" spans="1:43" ht="12.75">
      <c r="A377" s="40"/>
      <c r="B377" s="40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</row>
    <row r="378" spans="1:43" ht="12.75">
      <c r="A378" s="40"/>
      <c r="B378" s="40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</row>
    <row r="379" spans="1:43" ht="12.75">
      <c r="A379" s="40"/>
      <c r="B379" s="40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</row>
    <row r="380" spans="1:43" ht="12.75">
      <c r="A380" s="40"/>
      <c r="B380" s="40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</row>
    <row r="381" spans="1:43" ht="12.75">
      <c r="A381" s="40"/>
      <c r="B381" s="40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</row>
    <row r="382" spans="1:43" ht="12.75">
      <c r="A382" s="40"/>
      <c r="B382" s="40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</row>
    <row r="383" spans="1:43" ht="12.75">
      <c r="A383" s="40"/>
      <c r="B383" s="40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</row>
    <row r="384" spans="1:43" ht="12.75">
      <c r="A384" s="40"/>
      <c r="B384" s="40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</row>
    <row r="385" spans="1:43" ht="12.75">
      <c r="A385" s="40"/>
      <c r="B385" s="40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</row>
    <row r="386" spans="1:43" ht="12.75">
      <c r="A386" s="40"/>
      <c r="B386" s="40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</row>
    <row r="387" spans="1:43" ht="12.75">
      <c r="A387" s="40"/>
      <c r="B387" s="40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</row>
    <row r="388" spans="1:43" ht="12.75">
      <c r="A388" s="40"/>
      <c r="B388" s="40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</row>
    <row r="389" spans="1:43" ht="12.75">
      <c r="A389" s="40"/>
      <c r="B389" s="40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</row>
    <row r="390" spans="1:43" ht="12.75">
      <c r="A390" s="40"/>
      <c r="B390" s="40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</row>
    <row r="391" spans="1:43" ht="12.75">
      <c r="A391" s="40"/>
      <c r="B391" s="40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</row>
    <row r="392" spans="1:43" ht="12.75">
      <c r="A392" s="40"/>
      <c r="B392" s="40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</row>
    <row r="393" spans="1:43" ht="12.75">
      <c r="A393" s="40"/>
      <c r="B393" s="40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</row>
    <row r="394" spans="1:43" ht="12.75">
      <c r="A394" s="40"/>
      <c r="B394" s="40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</row>
    <row r="395" spans="1:43" ht="12.75">
      <c r="A395" s="40"/>
      <c r="B395" s="40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</row>
    <row r="396" spans="1:43" ht="12.75">
      <c r="A396" s="40"/>
      <c r="B396" s="40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</row>
    <row r="397" spans="1:43" ht="12.75">
      <c r="A397" s="40"/>
      <c r="B397" s="40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</row>
    <row r="398" spans="1:43" ht="12.75">
      <c r="A398" s="40"/>
      <c r="B398" s="40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</row>
    <row r="399" spans="1:43" ht="12.75">
      <c r="A399" s="40"/>
      <c r="B399" s="40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</row>
    <row r="400" spans="1:43" ht="12.75">
      <c r="A400" s="40"/>
      <c r="B400" s="40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</row>
    <row r="401" spans="1:43" ht="12.75">
      <c r="A401" s="40"/>
      <c r="B401" s="40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</row>
    <row r="402" spans="1:43" ht="12.75">
      <c r="A402" s="40"/>
      <c r="B402" s="40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</row>
    <row r="403" spans="1:43" ht="12.75">
      <c r="A403" s="40"/>
      <c r="B403" s="40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</row>
    <row r="404" spans="1:43" ht="12.75">
      <c r="A404" s="40"/>
      <c r="B404" s="40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</row>
    <row r="405" spans="1:43" ht="12.75">
      <c r="A405" s="40"/>
      <c r="B405" s="40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</row>
    <row r="406" spans="1:43" ht="12.75">
      <c r="A406" s="40"/>
      <c r="B406" s="40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</row>
    <row r="407" spans="1:43" ht="12.75">
      <c r="A407" s="40"/>
      <c r="B407" s="40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</row>
    <row r="408" spans="1:43" ht="12.75">
      <c r="A408" s="40"/>
      <c r="B408" s="40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</row>
    <row r="409" spans="1:43" ht="12.75">
      <c r="A409" s="40"/>
      <c r="B409" s="40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</row>
    <row r="410" spans="1:43" ht="12.75">
      <c r="A410" s="40"/>
      <c r="B410" s="40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</row>
    <row r="411" spans="1:43" ht="12.75">
      <c r="A411" s="40"/>
      <c r="B411" s="40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</row>
    <row r="412" spans="1:43" ht="12.75">
      <c r="A412" s="40"/>
      <c r="B412" s="40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</row>
    <row r="413" spans="1:43" ht="12.75">
      <c r="A413" s="40"/>
      <c r="B413" s="40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</row>
    <row r="414" spans="1:43" ht="12.75">
      <c r="A414" s="40"/>
      <c r="B414" s="40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</row>
    <row r="415" spans="1:43" ht="12.75">
      <c r="A415" s="40"/>
      <c r="B415" s="40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</row>
    <row r="416" spans="1:43" ht="12.75">
      <c r="A416" s="40"/>
      <c r="B416" s="40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</row>
    <row r="417" spans="1:43" ht="12.75">
      <c r="A417" s="40"/>
      <c r="B417" s="40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</row>
    <row r="418" spans="1:43" ht="12.75">
      <c r="A418" s="40"/>
      <c r="B418" s="40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</row>
    <row r="419" spans="1:43" ht="12.75">
      <c r="A419" s="40"/>
      <c r="B419" s="40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</row>
    <row r="420" spans="1:43" ht="12.75">
      <c r="A420" s="40"/>
      <c r="B420" s="40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</row>
    <row r="421" spans="1:43" ht="12.75">
      <c r="A421" s="40"/>
      <c r="B421" s="40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</row>
    <row r="422" spans="1:43" ht="12.75">
      <c r="A422" s="40"/>
      <c r="B422" s="40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</row>
    <row r="423" spans="1:43" ht="12.75">
      <c r="A423" s="40"/>
      <c r="B423" s="40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</row>
    <row r="424" spans="1:43" ht="12.75">
      <c r="A424" s="40"/>
      <c r="B424" s="40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</row>
    <row r="425" spans="1:43" ht="12.75">
      <c r="A425" s="40"/>
      <c r="B425" s="40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</row>
    <row r="426" spans="1:43" ht="12.75">
      <c r="A426" s="40"/>
      <c r="B426" s="40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</row>
    <row r="427" spans="1:43" ht="12.75">
      <c r="A427" s="40"/>
      <c r="B427" s="40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</row>
    <row r="428" spans="1:43" ht="12.75">
      <c r="A428" s="40"/>
      <c r="B428" s="40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</row>
    <row r="429" spans="1:43" ht="12.75">
      <c r="A429" s="40"/>
      <c r="B429" s="40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</row>
    <row r="430" spans="1:43" ht="12.75">
      <c r="A430" s="40"/>
      <c r="B430" s="40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</row>
    <row r="431" spans="1:43" ht="12.75">
      <c r="A431" s="40"/>
      <c r="B431" s="40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</row>
    <row r="432" spans="1:43" ht="12.75">
      <c r="A432" s="40"/>
      <c r="B432" s="40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</row>
    <row r="433" spans="1:43" ht="12.75">
      <c r="A433" s="40"/>
      <c r="B433" s="40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</row>
    <row r="434" spans="1:43" ht="12.75">
      <c r="A434" s="40"/>
      <c r="B434" s="40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</row>
    <row r="435" spans="1:43" ht="12.75">
      <c r="A435" s="40"/>
      <c r="B435" s="40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</row>
    <row r="436" spans="1:43" ht="12.75">
      <c r="A436" s="40"/>
      <c r="B436" s="40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</row>
    <row r="437" spans="1:43" ht="12.75">
      <c r="A437" s="40"/>
      <c r="B437" s="40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</row>
    <row r="438" spans="1:43" ht="12.75">
      <c r="A438" s="40"/>
      <c r="B438" s="40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</row>
    <row r="439" spans="1:43" ht="12.75">
      <c r="A439" s="40"/>
      <c r="B439" s="40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</row>
    <row r="440" spans="1:43" ht="12.75">
      <c r="A440" s="40"/>
      <c r="B440" s="40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</row>
    <row r="441" spans="1:43" ht="12.75">
      <c r="A441" s="40"/>
      <c r="B441" s="40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</row>
    <row r="442" spans="1:43" ht="12.75">
      <c r="A442" s="40"/>
      <c r="B442" s="40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</row>
    <row r="443" spans="1:43" ht="12.75">
      <c r="A443" s="40"/>
      <c r="B443" s="40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</row>
    <row r="444" spans="1:43" ht="12.75">
      <c r="A444" s="40"/>
      <c r="B444" s="40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</row>
    <row r="445" spans="1:43" ht="12.75">
      <c r="A445" s="40"/>
      <c r="B445" s="40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</row>
    <row r="446" spans="1:43" ht="12.75">
      <c r="A446" s="40"/>
      <c r="B446" s="40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</row>
    <row r="447" spans="1:43" ht="12.75">
      <c r="A447" s="40"/>
      <c r="B447" s="40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</row>
    <row r="448" spans="1:43" ht="12.75">
      <c r="A448" s="40"/>
      <c r="B448" s="40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</row>
    <row r="449" spans="1:43" ht="12.75">
      <c r="A449" s="40"/>
      <c r="B449" s="40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</row>
    <row r="450" spans="1:43" ht="12.75">
      <c r="A450" s="40"/>
      <c r="B450" s="40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</row>
    <row r="451" spans="1:43" ht="12.75">
      <c r="A451" s="40"/>
      <c r="B451" s="40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</row>
    <row r="452" spans="1:43" ht="12.75">
      <c r="A452" s="40"/>
      <c r="B452" s="40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</row>
    <row r="453" spans="1:43" ht="12.75">
      <c r="A453" s="40"/>
      <c r="B453" s="40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</row>
    <row r="454" spans="1:43" ht="12.75">
      <c r="A454" s="40"/>
      <c r="B454" s="40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</row>
    <row r="455" spans="1:43" ht="12.75">
      <c r="A455" s="40"/>
      <c r="B455" s="40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</row>
    <row r="456" spans="1:43" ht="12.75">
      <c r="A456" s="40"/>
      <c r="B456" s="40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</row>
    <row r="457" spans="1:43" ht="12.75">
      <c r="A457" s="40"/>
      <c r="B457" s="40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</row>
    <row r="458" spans="1:43" ht="12.75">
      <c r="A458" s="40"/>
      <c r="B458" s="40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</row>
    <row r="459" spans="1:43" ht="12.75">
      <c r="A459" s="40"/>
      <c r="B459" s="40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</row>
    <row r="460" spans="1:43" ht="12.75">
      <c r="A460" s="40"/>
      <c r="B460" s="40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</row>
    <row r="461" spans="1:43" ht="12.75">
      <c r="A461" s="40"/>
      <c r="B461" s="40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</row>
    <row r="462" spans="1:43" ht="12.75">
      <c r="A462" s="40"/>
      <c r="B462" s="40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</row>
    <row r="463" spans="1:43" ht="12.75">
      <c r="A463" s="40"/>
      <c r="B463" s="40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</row>
    <row r="464" spans="1:43" ht="12.75">
      <c r="A464" s="40"/>
      <c r="B464" s="40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</row>
    <row r="465" spans="1:43" ht="12.75">
      <c r="A465" s="40"/>
      <c r="B465" s="40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</row>
    <row r="466" spans="1:43" ht="12.75">
      <c r="A466" s="40"/>
      <c r="B466" s="40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</row>
    <row r="467" spans="1:43" ht="12.75">
      <c r="A467" s="40"/>
      <c r="B467" s="40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</row>
    <row r="468" spans="1:43" ht="12.75">
      <c r="A468" s="40"/>
      <c r="B468" s="40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</row>
    <row r="469" spans="1:43" ht="12.75">
      <c r="A469" s="40"/>
      <c r="B469" s="40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</row>
    <row r="470" spans="1:43" ht="12.75">
      <c r="A470" s="40"/>
      <c r="B470" s="40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</row>
    <row r="471" spans="1:43" ht="12.75">
      <c r="A471" s="40"/>
      <c r="B471" s="40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</row>
    <row r="472" spans="1:43" ht="12.75">
      <c r="A472" s="40"/>
      <c r="B472" s="40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</row>
    <row r="473" spans="1:43" ht="12.75">
      <c r="A473" s="40"/>
      <c r="B473" s="40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</row>
    <row r="474" spans="1:43" ht="12.75">
      <c r="A474" s="40"/>
      <c r="B474" s="40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</row>
    <row r="475" spans="1:43" ht="12.75">
      <c r="A475" s="40"/>
      <c r="B475" s="40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</row>
    <row r="476" spans="1:43" ht="12.75">
      <c r="A476" s="40"/>
      <c r="B476" s="40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</row>
    <row r="477" spans="1:43" ht="12.75">
      <c r="A477" s="40"/>
      <c r="B477" s="40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</row>
    <row r="478" spans="1:43" ht="12.75">
      <c r="A478" s="40"/>
      <c r="B478" s="40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</row>
    <row r="479" spans="1:43" ht="12.75">
      <c r="A479" s="40"/>
      <c r="B479" s="40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</row>
    <row r="480" spans="1:43" ht="12.75">
      <c r="A480" s="40"/>
      <c r="B480" s="40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</row>
    <row r="481" spans="1:43" ht="12.75">
      <c r="A481" s="40"/>
      <c r="B481" s="40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</row>
    <row r="482" spans="1:43" ht="12.75">
      <c r="A482" s="40"/>
      <c r="B482" s="40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</row>
    <row r="483" spans="1:43" ht="12.75">
      <c r="A483" s="40"/>
      <c r="B483" s="40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</row>
    <row r="484" spans="1:43" ht="12.75">
      <c r="A484" s="40"/>
      <c r="B484" s="40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</row>
    <row r="485" spans="1:43" ht="12.75">
      <c r="A485" s="40"/>
      <c r="B485" s="40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</row>
    <row r="486" spans="1:43" ht="12.75">
      <c r="A486" s="40"/>
      <c r="B486" s="40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</row>
    <row r="487" spans="1:43" ht="12.75">
      <c r="A487" s="40"/>
      <c r="B487" s="40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</row>
    <row r="488" spans="1:43" ht="12.75">
      <c r="A488" s="40"/>
      <c r="B488" s="40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</row>
    <row r="489" spans="1:43" ht="12.75">
      <c r="A489" s="40"/>
      <c r="B489" s="40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</row>
    <row r="490" spans="1:43" ht="12.75">
      <c r="A490" s="40"/>
      <c r="B490" s="40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</row>
    <row r="491" spans="1:43" ht="12.75">
      <c r="A491" s="40"/>
      <c r="B491" s="40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</row>
    <row r="492" spans="1:43" ht="12.75">
      <c r="A492" s="40"/>
      <c r="B492" s="40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</row>
    <row r="493" spans="1:43" ht="12.75">
      <c r="A493" s="40"/>
      <c r="B493" s="40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</row>
    <row r="494" spans="1:43" ht="12.75">
      <c r="A494" s="40"/>
      <c r="B494" s="40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</row>
    <row r="495" spans="1:43" ht="12.75">
      <c r="A495" s="38"/>
      <c r="B495" s="38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</row>
    <row r="496" spans="1:43" ht="12.75">
      <c r="A496" s="38"/>
      <c r="B496" s="38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</row>
    <row r="497" spans="1:43" ht="12.75">
      <c r="A497" s="38"/>
      <c r="B497" s="38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</row>
    <row r="498" spans="1:43" ht="12.75">
      <c r="A498" s="38"/>
      <c r="B498" s="38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</row>
    <row r="499" spans="1:43" ht="12.75">
      <c r="A499" s="38"/>
      <c r="B499" s="38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</row>
    <row r="500" spans="1:43" ht="12.75">
      <c r="A500" s="38"/>
      <c r="B500" s="38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</row>
    <row r="501" spans="1:43" ht="12.75">
      <c r="A501" s="38"/>
      <c r="B501" s="38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</row>
    <row r="502" spans="1:43" ht="12.75">
      <c r="A502" s="38"/>
      <c r="B502" s="38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</row>
    <row r="503" spans="1:43" ht="12.75">
      <c r="A503" s="38"/>
      <c r="B503" s="38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</row>
    <row r="504" spans="1:43" ht="12.75">
      <c r="A504" s="38"/>
      <c r="B504" s="38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</row>
    <row r="505" spans="1:43" ht="12.75">
      <c r="A505" s="38"/>
      <c r="B505" s="38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</row>
    <row r="506" spans="1:43" ht="12.75">
      <c r="A506" s="38"/>
      <c r="B506" s="38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</row>
    <row r="507" spans="1:43" ht="12.75">
      <c r="A507" s="38"/>
      <c r="B507" s="38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</row>
    <row r="508" spans="1:43" ht="12.75">
      <c r="A508" s="38"/>
      <c r="B508" s="38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</row>
    <row r="509" spans="1:43" ht="12.75">
      <c r="A509" s="38"/>
      <c r="B509" s="38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</row>
    <row r="510" spans="1:43" ht="12.75">
      <c r="A510" s="38"/>
      <c r="B510" s="38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</row>
    <row r="511" spans="1:43" ht="12.75">
      <c r="A511" s="38"/>
      <c r="B511" s="38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</row>
    <row r="512" spans="1:43" ht="12.75">
      <c r="A512" s="38"/>
      <c r="B512" s="38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</row>
    <row r="513" spans="1:43" ht="12.75">
      <c r="A513" s="38"/>
      <c r="B513" s="38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</row>
    <row r="514" spans="1:43" ht="12.75">
      <c r="A514" s="38"/>
      <c r="B514" s="38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</row>
    <row r="515" spans="1:43" ht="12.75">
      <c r="A515" s="38"/>
      <c r="B515" s="38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</row>
    <row r="516" spans="1:43" ht="12.75">
      <c r="A516" s="38"/>
      <c r="B516" s="38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</row>
    <row r="517" spans="1:43" ht="12.75">
      <c r="A517" s="38"/>
      <c r="B517" s="38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</row>
    <row r="518" spans="1:43" ht="12.75">
      <c r="A518" s="38"/>
      <c r="B518" s="38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</row>
    <row r="519" spans="1:43" ht="12.75">
      <c r="A519" s="38"/>
      <c r="B519" s="38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</row>
    <row r="520" spans="1:43" ht="12.75">
      <c r="A520" s="38"/>
      <c r="B520" s="38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</row>
    <row r="521" spans="1:43" ht="12.75">
      <c r="A521" s="38"/>
      <c r="B521" s="38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</row>
    <row r="522" spans="1:43" ht="12.75">
      <c r="A522" s="38"/>
      <c r="B522" s="38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</row>
    <row r="523" spans="1:43" ht="12.75">
      <c r="A523" s="38"/>
      <c r="B523" s="38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</row>
    <row r="524" spans="1:43" ht="12.75">
      <c r="A524" s="38"/>
      <c r="B524" s="38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</row>
    <row r="525" spans="1:43" ht="12.75">
      <c r="A525" s="38"/>
      <c r="B525" s="38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</row>
    <row r="526" spans="1:43" ht="12.75">
      <c r="A526" s="38"/>
      <c r="B526" s="38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</row>
    <row r="527" spans="1:43" ht="12.75">
      <c r="A527" s="38"/>
      <c r="B527" s="38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</row>
    <row r="528" spans="1:43" ht="12.75">
      <c r="A528" s="38"/>
      <c r="B528" s="38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</row>
    <row r="529" spans="1:43" ht="12.75">
      <c r="A529" s="38"/>
      <c r="B529" s="38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</row>
    <row r="530" spans="1:43" ht="12.75">
      <c r="A530" s="38"/>
      <c r="B530" s="38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</row>
    <row r="531" spans="1:43" ht="12.75">
      <c r="A531" s="38"/>
      <c r="B531" s="38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</row>
    <row r="532" spans="1:43" ht="12.75">
      <c r="A532" s="38"/>
      <c r="B532" s="38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</row>
    <row r="533" spans="1:43" ht="12.75">
      <c r="A533" s="38"/>
      <c r="B533" s="38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</row>
    <row r="534" spans="1:43" ht="12.75">
      <c r="A534" s="38"/>
      <c r="B534" s="38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</row>
    <row r="535" spans="1:43" ht="12.75">
      <c r="A535" s="38"/>
      <c r="B535" s="38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</row>
    <row r="536" spans="1:43" ht="12.75">
      <c r="A536" s="38"/>
      <c r="B536" s="38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</row>
    <row r="537" spans="1:43" ht="12.75">
      <c r="A537" s="38"/>
      <c r="B537" s="38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</row>
    <row r="538" spans="1:43" ht="12.75">
      <c r="A538" s="38"/>
      <c r="B538" s="38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</row>
    <row r="539" spans="1:43" ht="12.75">
      <c r="A539" s="38"/>
      <c r="B539" s="38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</row>
    <row r="540" spans="1:43" ht="12.75">
      <c r="A540" s="38"/>
      <c r="B540" s="38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</row>
    <row r="541" spans="1:43" ht="12.75">
      <c r="A541" s="38"/>
      <c r="B541" s="38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</row>
    <row r="542" spans="1:43" ht="12.75">
      <c r="A542" s="38"/>
      <c r="B542" s="38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</row>
    <row r="543" spans="1:43" ht="12.75">
      <c r="A543" s="38"/>
      <c r="B543" s="38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</row>
    <row r="544" spans="1:43" ht="12.75">
      <c r="A544" s="38"/>
      <c r="B544" s="38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</row>
    <row r="545" spans="1:43" ht="12.75">
      <c r="A545" s="38"/>
      <c r="B545" s="38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</row>
    <row r="546" spans="1:43" ht="12.75">
      <c r="A546" s="38"/>
      <c r="B546" s="38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</row>
    <row r="547" spans="1:43" ht="12.75">
      <c r="A547" s="38"/>
      <c r="B547" s="38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</row>
    <row r="548" spans="1:43" ht="12.75">
      <c r="A548" s="38"/>
      <c r="B548" s="38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</row>
    <row r="549" spans="1:43" ht="12.75">
      <c r="A549" s="38"/>
      <c r="B549" s="38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</row>
    <row r="550" spans="1:43" ht="12.75">
      <c r="A550" s="38"/>
      <c r="B550" s="38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</row>
    <row r="551" spans="1:43" ht="12.75">
      <c r="A551" s="38"/>
      <c r="B551" s="38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</row>
    <row r="552" spans="1:43" ht="12.75">
      <c r="A552" s="38"/>
      <c r="B552" s="38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</row>
    <row r="553" spans="1:43" ht="12.75">
      <c r="A553" s="38"/>
      <c r="B553" s="38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</row>
    <row r="554" spans="1:43" ht="12.75">
      <c r="A554" s="38"/>
      <c r="B554" s="38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</row>
    <row r="555" spans="1:43" ht="12.75">
      <c r="A555" s="38"/>
      <c r="B555" s="38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</row>
    <row r="556" spans="1:43" ht="12.75">
      <c r="A556" s="38"/>
      <c r="B556" s="38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</row>
    <row r="557" spans="1:43" ht="12.75">
      <c r="A557" s="38"/>
      <c r="B557" s="38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</row>
    <row r="558" spans="1:43" ht="12.75">
      <c r="A558" s="38"/>
      <c r="B558" s="38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</row>
    <row r="559" spans="1:43" ht="12.75">
      <c r="A559" s="38"/>
      <c r="B559" s="38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</row>
    <row r="560" spans="1:43" ht="12.75">
      <c r="A560" s="38"/>
      <c r="B560" s="38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</row>
    <row r="561" spans="1:43" ht="12.75">
      <c r="A561" s="38"/>
      <c r="B561" s="38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</row>
    <row r="562" spans="1:43" ht="12.75">
      <c r="A562" s="38"/>
      <c r="B562" s="38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</row>
    <row r="563" spans="1:43" ht="12.75">
      <c r="A563" s="38"/>
      <c r="B563" s="38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</row>
    <row r="564" spans="1:43" ht="12.75">
      <c r="A564" s="38"/>
      <c r="B564" s="38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</row>
    <row r="565" spans="1:43" ht="12.75">
      <c r="A565" s="38"/>
      <c r="B565" s="38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</row>
    <row r="566" spans="1:43" ht="12.75">
      <c r="A566" s="38"/>
      <c r="B566" s="38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</row>
    <row r="567" spans="1:43" ht="12.75">
      <c r="A567" s="38"/>
      <c r="B567" s="38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</row>
    <row r="568" spans="1:43" ht="12.75">
      <c r="A568" s="38"/>
      <c r="B568" s="38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</row>
    <row r="569" spans="1:43" ht="12.75">
      <c r="A569" s="38"/>
      <c r="B569" s="38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</row>
    <row r="570" spans="1:43" ht="12.75">
      <c r="A570" s="38"/>
      <c r="B570" s="38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</row>
    <row r="571" spans="1:43" ht="12.75">
      <c r="A571" s="38"/>
      <c r="B571" s="38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</row>
    <row r="572" spans="1:43" ht="12.75">
      <c r="A572" s="38"/>
      <c r="B572" s="38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</row>
    <row r="573" spans="1:43" ht="12.75">
      <c r="A573" s="38"/>
      <c r="B573" s="38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</row>
    <row r="574" spans="1:43" ht="12.75">
      <c r="A574" s="38"/>
      <c r="B574" s="38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</row>
    <row r="575" spans="1:43" ht="12.75">
      <c r="A575" s="38"/>
      <c r="B575" s="38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</row>
    <row r="576" spans="1:43" ht="12.75">
      <c r="A576" s="38"/>
      <c r="B576" s="38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</row>
    <row r="577" spans="1:43" ht="12.75">
      <c r="A577" s="38"/>
      <c r="B577" s="38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</row>
    <row r="578" spans="1:43" ht="12.75">
      <c r="A578" s="38"/>
      <c r="B578" s="38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</row>
    <row r="579" spans="1:43" ht="12.75">
      <c r="A579" s="38"/>
      <c r="B579" s="38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</row>
    <row r="580" spans="1:43" ht="12.75">
      <c r="A580" s="38"/>
      <c r="B580" s="38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</row>
    <row r="581" spans="1:43" ht="12.75">
      <c r="A581" s="38"/>
      <c r="B581" s="38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</row>
    <row r="582" spans="1:43" ht="12.75">
      <c r="A582" s="38"/>
      <c r="B582" s="38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</row>
    <row r="583" spans="1:43" ht="12.75">
      <c r="A583" s="38"/>
      <c r="B583" s="38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</row>
    <row r="584" spans="1:43" ht="12.75">
      <c r="A584" s="38"/>
      <c r="B584" s="38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</row>
    <row r="585" spans="1:43" ht="12.75">
      <c r="A585" s="38"/>
      <c r="B585" s="38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</row>
    <row r="586" spans="1:43" ht="12.75">
      <c r="A586" s="38"/>
      <c r="B586" s="38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</row>
    <row r="587" spans="1:43" ht="12.75">
      <c r="A587" s="38"/>
      <c r="B587" s="38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</row>
    <row r="588" spans="1:43" ht="12.75">
      <c r="A588" s="38"/>
      <c r="B588" s="38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</row>
    <row r="589" spans="1:43" ht="12.75">
      <c r="A589" s="38"/>
      <c r="B589" s="38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</row>
    <row r="590" spans="1:43" ht="12.75">
      <c r="A590" s="38"/>
      <c r="B590" s="38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</row>
    <row r="591" spans="1:43" ht="12.75">
      <c r="A591" s="38"/>
      <c r="B591" s="38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</row>
    <row r="592" spans="1:43" ht="12.75">
      <c r="A592" s="38"/>
      <c r="B592" s="38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</row>
    <row r="593" spans="1:43" ht="12.75">
      <c r="A593" s="38"/>
      <c r="B593" s="38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</row>
    <row r="594" spans="1:43" ht="12.75">
      <c r="A594" s="38"/>
      <c r="B594" s="38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</row>
    <row r="595" spans="1:43" ht="12.75">
      <c r="A595" s="38"/>
      <c r="B595" s="38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</row>
    <row r="596" spans="1:43" ht="12.75">
      <c r="A596" s="38"/>
      <c r="B596" s="38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</row>
    <row r="597" spans="1:43" ht="12.75">
      <c r="A597" s="38"/>
      <c r="B597" s="38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</row>
    <row r="598" spans="1:43" ht="12.75">
      <c r="A598" s="38"/>
      <c r="B598" s="38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</row>
    <row r="599" spans="1:43" ht="12.75">
      <c r="A599" s="38"/>
      <c r="B599" s="38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</row>
    <row r="600" spans="1:43" ht="12.75">
      <c r="A600" s="38"/>
      <c r="B600" s="38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</row>
    <row r="601" spans="1:43" ht="12.75">
      <c r="A601" s="38"/>
      <c r="B601" s="38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</row>
    <row r="602" spans="1:43" ht="12.75">
      <c r="A602" s="38"/>
      <c r="B602" s="38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</row>
    <row r="603" spans="1:43" ht="12.75">
      <c r="A603" s="38"/>
      <c r="B603" s="38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</row>
    <row r="604" spans="1:43" ht="12.75">
      <c r="A604" s="38"/>
      <c r="B604" s="38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</row>
    <row r="605" spans="1:43" ht="12.75">
      <c r="A605" s="38"/>
      <c r="B605" s="38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</row>
    <row r="606" spans="1:43" ht="12.75">
      <c r="A606" s="38"/>
      <c r="B606" s="38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</row>
    <row r="607" spans="1:43" ht="12.75">
      <c r="A607" s="38"/>
      <c r="B607" s="38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</row>
    <row r="608" spans="1:43" ht="12.75">
      <c r="A608" s="38"/>
      <c r="B608" s="38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</row>
    <row r="609" spans="1:43" ht="12.75">
      <c r="A609" s="38"/>
      <c r="B609" s="38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</row>
    <row r="610" spans="1:43" ht="12.75">
      <c r="A610" s="38"/>
      <c r="B610" s="38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</row>
    <row r="611" spans="1:43" ht="12.75">
      <c r="A611" s="38"/>
      <c r="B611" s="38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</row>
    <row r="612" spans="1:43" ht="12.75">
      <c r="A612" s="38"/>
      <c r="B612" s="38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</row>
    <row r="613" spans="1:43" ht="12.75">
      <c r="A613" s="38"/>
      <c r="B613" s="38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</row>
    <row r="614" spans="1:43" ht="12.75">
      <c r="A614" s="38"/>
      <c r="B614" s="38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</row>
    <row r="615" spans="1:43" ht="12.75">
      <c r="A615" s="38"/>
      <c r="B615" s="38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</row>
    <row r="616" spans="1:43" ht="12.75">
      <c r="A616" s="38"/>
      <c r="B616" s="38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</row>
    <row r="617" spans="1:43" ht="12.75">
      <c r="A617" s="38"/>
      <c r="B617" s="38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</row>
    <row r="618" spans="1:43" ht="12.75">
      <c r="A618" s="38"/>
      <c r="B618" s="38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</row>
    <row r="619" spans="1:43" ht="12.75">
      <c r="A619" s="38"/>
      <c r="B619" s="38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</row>
    <row r="620" spans="1:43" ht="12.75">
      <c r="A620" s="38"/>
      <c r="B620" s="38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</row>
    <row r="621" spans="1:43" ht="12.75">
      <c r="A621" s="38"/>
      <c r="B621" s="38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</row>
    <row r="622" spans="1:43" ht="12.75">
      <c r="A622" s="38"/>
      <c r="B622" s="38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</row>
    <row r="623" spans="1:43" ht="12.75">
      <c r="A623" s="38"/>
      <c r="B623" s="38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</row>
    <row r="624" spans="1:43" ht="12.75">
      <c r="A624" s="38"/>
      <c r="B624" s="38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</row>
    <row r="625" spans="1:43" ht="12.75">
      <c r="A625" s="38"/>
      <c r="B625" s="38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</row>
    <row r="626" spans="1:43" ht="12.75">
      <c r="A626" s="38"/>
      <c r="B626" s="38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</row>
    <row r="627" spans="1:43" ht="12.75">
      <c r="A627" s="38"/>
      <c r="B627" s="38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</row>
    <row r="628" spans="1:43" ht="12.75">
      <c r="A628" s="38"/>
      <c r="B628" s="38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</row>
    <row r="629" spans="1:43" ht="12.75">
      <c r="A629" s="38"/>
      <c r="B629" s="38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</row>
    <row r="630" spans="1:43" ht="12.75">
      <c r="A630" s="38"/>
      <c r="B630" s="38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</row>
    <row r="631" spans="1:43" ht="12.75">
      <c r="A631" s="38"/>
      <c r="B631" s="38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</row>
    <row r="632" spans="1:43" ht="12.75">
      <c r="A632" s="38"/>
      <c r="B632" s="38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</row>
    <row r="633" spans="1:43" ht="12.75">
      <c r="A633" s="38"/>
      <c r="B633" s="38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</row>
    <row r="634" spans="1:43" ht="12.75">
      <c r="A634" s="38"/>
      <c r="B634" s="38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</row>
    <row r="635" spans="1:43" ht="12.75">
      <c r="A635" s="38"/>
      <c r="B635" s="38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</row>
    <row r="636" spans="1:43" ht="12.75">
      <c r="A636" s="38"/>
      <c r="B636" s="38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</row>
    <row r="637" spans="1:43" ht="12.75">
      <c r="A637" s="38"/>
      <c r="B637" s="38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</row>
    <row r="638" spans="1:43" ht="12.75">
      <c r="A638" s="38"/>
      <c r="B638" s="38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</row>
    <row r="639" spans="1:43" ht="12.75">
      <c r="A639" s="38"/>
      <c r="B639" s="38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</row>
    <row r="640" spans="1:43" ht="12.75">
      <c r="A640" s="38"/>
      <c r="B640" s="38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</row>
    <row r="641" spans="1:43" ht="12.75">
      <c r="A641" s="38"/>
      <c r="B641" s="38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</row>
    <row r="642" spans="1:43" ht="12.75">
      <c r="A642" s="38"/>
      <c r="B642" s="38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</row>
    <row r="643" spans="1:43" ht="12.75">
      <c r="A643" s="38"/>
      <c r="B643" s="38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</row>
    <row r="644" spans="1:43" ht="12.75">
      <c r="A644" s="38"/>
      <c r="B644" s="38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</row>
    <row r="645" spans="1:43" ht="12.75">
      <c r="A645" s="38"/>
      <c r="B645" s="38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</row>
    <row r="646" spans="1:43" ht="12.75">
      <c r="A646" s="38"/>
      <c r="B646" s="38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</row>
    <row r="647" spans="1:43" ht="12.75">
      <c r="A647" s="38"/>
      <c r="B647" s="38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</row>
    <row r="648" spans="1:43" ht="12.75">
      <c r="A648" s="38"/>
      <c r="B648" s="38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</row>
    <row r="649" spans="1:43" ht="12.75">
      <c r="A649" s="38"/>
      <c r="B649" s="38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</row>
    <row r="650" spans="1:43" ht="12.75">
      <c r="A650" s="38"/>
      <c r="B650" s="38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</row>
    <row r="651" spans="1:43" ht="12.75">
      <c r="A651" s="38"/>
      <c r="B651" s="38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</row>
    <row r="652" spans="1:43" ht="12.75">
      <c r="A652" s="38"/>
      <c r="B652" s="38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</row>
    <row r="653" spans="1:43" ht="12.75">
      <c r="A653" s="38"/>
      <c r="B653" s="38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</row>
    <row r="654" spans="1:43" ht="12.75">
      <c r="A654" s="38"/>
      <c r="B654" s="38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</row>
    <row r="655" spans="1:43" ht="12.75">
      <c r="A655" s="38"/>
      <c r="B655" s="38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</row>
    <row r="656" spans="1:43" ht="12.75">
      <c r="A656" s="38"/>
      <c r="B656" s="38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</row>
    <row r="657" spans="1:43" ht="12.75">
      <c r="A657" s="38"/>
      <c r="B657" s="38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</row>
    <row r="658" spans="1:43" ht="12.75">
      <c r="A658" s="38"/>
      <c r="B658" s="38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</row>
    <row r="659" spans="1:43" ht="12.75">
      <c r="A659" s="38"/>
      <c r="B659" s="38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</row>
    <row r="660" spans="1:43" ht="12.75">
      <c r="A660" s="38"/>
      <c r="B660" s="38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</row>
    <row r="661" spans="1:43" ht="12.75">
      <c r="A661" s="38"/>
      <c r="B661" s="38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</row>
    <row r="662" spans="1:43" ht="12.75">
      <c r="A662" s="38"/>
      <c r="B662" s="38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</row>
    <row r="663" spans="1:43" ht="12.75">
      <c r="A663" s="38"/>
      <c r="B663" s="38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</row>
    <row r="664" spans="1:43" ht="12.75">
      <c r="A664" s="38"/>
      <c r="B664" s="38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</row>
    <row r="665" spans="1:43" ht="12.75">
      <c r="A665" s="38"/>
      <c r="B665" s="38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</row>
    <row r="666" spans="1:43" ht="12.75">
      <c r="A666" s="38"/>
      <c r="B666" s="38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</row>
    <row r="667" spans="1:43" ht="12.75">
      <c r="A667" s="38"/>
      <c r="B667" s="38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</row>
    <row r="668" spans="1:43" ht="12.75">
      <c r="A668" s="38"/>
      <c r="B668" s="38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</row>
    <row r="669" spans="1:43" ht="12.75">
      <c r="A669" s="38"/>
      <c r="B669" s="38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</row>
    <row r="670" spans="1:43" ht="12.75">
      <c r="A670" s="38"/>
      <c r="B670" s="38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</row>
    <row r="671" spans="1:43" ht="12.75">
      <c r="A671" s="38"/>
      <c r="B671" s="38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</row>
    <row r="672" spans="1:43" ht="12.75">
      <c r="A672" s="38"/>
      <c r="B672" s="38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</row>
    <row r="673" spans="1:43" ht="12.75">
      <c r="A673" s="38"/>
      <c r="B673" s="38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</row>
    <row r="674" spans="1:43" ht="12.75">
      <c r="A674" s="38"/>
      <c r="B674" s="38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</row>
    <row r="675" spans="1:43" ht="12.75">
      <c r="A675" s="38"/>
      <c r="B675" s="38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</row>
    <row r="676" spans="1:43" ht="12.75">
      <c r="A676" s="38"/>
      <c r="B676" s="38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</row>
    <row r="677" spans="1:43" ht="12.75">
      <c r="A677" s="38"/>
      <c r="B677" s="38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</row>
    <row r="678" spans="1:43" ht="12.75">
      <c r="A678" s="38"/>
      <c r="B678" s="38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</row>
    <row r="679" spans="1:43" ht="12.75">
      <c r="A679" s="38"/>
      <c r="B679" s="38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</row>
    <row r="680" spans="1:43" ht="12.75">
      <c r="A680" s="38"/>
      <c r="B680" s="38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</row>
    <row r="681" spans="1:43" ht="12.75">
      <c r="A681" s="38"/>
      <c r="B681" s="38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</row>
    <row r="682" spans="1:43" ht="12.75">
      <c r="A682" s="38"/>
      <c r="B682" s="38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</row>
    <row r="683" spans="1:43" ht="12.75">
      <c r="A683" s="38"/>
      <c r="B683" s="38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</row>
    <row r="684" spans="1:43" ht="12.75">
      <c r="A684" s="38"/>
      <c r="B684" s="38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</row>
    <row r="685" spans="1:43" ht="12.75">
      <c r="A685" s="38"/>
      <c r="B685" s="38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</row>
    <row r="686" spans="1:43" ht="12.75">
      <c r="A686" s="38"/>
      <c r="B686" s="38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</row>
    <row r="687" spans="1:43" ht="12.75">
      <c r="A687" s="38"/>
      <c r="B687" s="38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</row>
    <row r="688" spans="1:43" ht="12.75">
      <c r="A688" s="38"/>
      <c r="B688" s="38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</row>
    <row r="689" spans="1:43" ht="12.75">
      <c r="A689" s="38"/>
      <c r="B689" s="38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</row>
    <row r="690" spans="1:43" ht="12.75">
      <c r="A690" s="38"/>
      <c r="B690" s="38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</row>
    <row r="691" spans="1:43" ht="12.75">
      <c r="A691" s="38"/>
      <c r="B691" s="38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</row>
    <row r="692" spans="1:43" ht="12.75">
      <c r="A692" s="38"/>
      <c r="B692" s="38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</row>
    <row r="693" spans="1:43" ht="12.75">
      <c r="A693" s="38"/>
      <c r="B693" s="38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</row>
    <row r="694" spans="1:43" ht="12.75">
      <c r="A694" s="38"/>
      <c r="B694" s="38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</row>
    <row r="695" spans="1:43" ht="12.75">
      <c r="A695" s="38"/>
      <c r="B695" s="38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</row>
    <row r="696" spans="1:43" ht="12.75">
      <c r="A696" s="38"/>
      <c r="B696" s="38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</row>
    <row r="697" spans="1:43" ht="12.75">
      <c r="A697" s="38"/>
      <c r="B697" s="38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</row>
    <row r="698" spans="1:43" ht="12.75">
      <c r="A698" s="38"/>
      <c r="B698" s="38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</row>
    <row r="699" spans="1:43" ht="12.75">
      <c r="A699" s="38"/>
      <c r="B699" s="38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</row>
    <row r="700" spans="1:43" ht="12.75">
      <c r="A700" s="38"/>
      <c r="B700" s="38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</row>
    <row r="701" spans="1:43" ht="12.75">
      <c r="A701" s="38"/>
      <c r="B701" s="38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</row>
    <row r="702" spans="1:43" ht="12.75">
      <c r="A702" s="38"/>
      <c r="B702" s="38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</row>
    <row r="703" spans="1:43" ht="12.75">
      <c r="A703" s="38"/>
      <c r="B703" s="38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</row>
    <row r="704" spans="1:43" ht="12.75">
      <c r="A704" s="38"/>
      <c r="B704" s="38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</row>
    <row r="705" spans="1:43" ht="12.75">
      <c r="A705" s="38"/>
      <c r="B705" s="38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</row>
    <row r="706" spans="1:43" ht="12.75">
      <c r="A706" s="38"/>
      <c r="B706" s="38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</row>
    <row r="707" spans="1:43" ht="12.75">
      <c r="A707" s="38"/>
      <c r="B707" s="38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</row>
    <row r="708" spans="1:43" ht="12.75">
      <c r="A708" s="38"/>
      <c r="B708" s="38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</row>
    <row r="709" spans="1:43" ht="12.75">
      <c r="A709" s="38"/>
      <c r="B709" s="38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</row>
    <row r="710" spans="1:43" ht="12.75">
      <c r="A710" s="38"/>
      <c r="B710" s="38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</row>
    <row r="711" spans="1:43" ht="12.75">
      <c r="A711" s="38"/>
      <c r="B711" s="38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</row>
    <row r="712" spans="1:43" ht="12.75">
      <c r="A712" s="38"/>
      <c r="B712" s="38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</row>
    <row r="713" spans="1:43" ht="12.75">
      <c r="A713" s="38"/>
      <c r="B713" s="38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</row>
    <row r="714" spans="1:43" ht="12.75">
      <c r="A714" s="38"/>
      <c r="B714" s="38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</row>
    <row r="715" spans="1:43" ht="12.75">
      <c r="A715" s="38"/>
      <c r="B715" s="38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</row>
    <row r="716" spans="1:43" ht="12.75">
      <c r="A716" s="38"/>
      <c r="B716" s="38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</row>
    <row r="717" spans="1:43" ht="12.75">
      <c r="A717" s="38"/>
      <c r="B717" s="38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</row>
    <row r="718" spans="1:43" ht="12.75">
      <c r="A718" s="38"/>
      <c r="B718" s="38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</row>
    <row r="719" spans="1:43" ht="12.75">
      <c r="A719" s="38"/>
      <c r="B719" s="38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</row>
    <row r="720" spans="1:43" ht="12.75">
      <c r="A720" s="38"/>
      <c r="B720" s="38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</row>
    <row r="721" spans="1:43" ht="12.75">
      <c r="A721" s="38"/>
      <c r="B721" s="38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</row>
    <row r="722" spans="1:43" ht="12.75">
      <c r="A722" s="38"/>
      <c r="B722" s="38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</row>
    <row r="723" spans="1:43" ht="12.75">
      <c r="A723" s="38"/>
      <c r="B723" s="38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</row>
    <row r="724" spans="1:43" ht="12.75">
      <c r="A724" s="38"/>
      <c r="B724" s="38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</row>
    <row r="725" spans="1:43" ht="12.75">
      <c r="A725" s="38"/>
      <c r="B725" s="38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</row>
    <row r="726" spans="1:43" ht="12.75">
      <c r="A726" s="38"/>
      <c r="B726" s="38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</row>
    <row r="727" spans="1:43" ht="12.75">
      <c r="A727" s="38"/>
      <c r="B727" s="38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</row>
    <row r="728" spans="1:43" ht="12.75">
      <c r="A728" s="38"/>
      <c r="B728" s="38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</row>
    <row r="729" spans="1:43" ht="12.75">
      <c r="A729" s="38"/>
      <c r="B729" s="38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</row>
    <row r="730" spans="1:43" ht="12.75">
      <c r="A730" s="38"/>
      <c r="B730" s="38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</row>
    <row r="731" spans="1:43" ht="12.75">
      <c r="A731" s="38"/>
      <c r="B731" s="38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</row>
    <row r="732" spans="1:43" ht="12.75">
      <c r="A732" s="38"/>
      <c r="B732" s="38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</row>
    <row r="733" spans="1:43" ht="12.75">
      <c r="A733" s="38"/>
      <c r="B733" s="38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</row>
    <row r="734" spans="1:43" ht="12.75">
      <c r="A734" s="38"/>
      <c r="B734" s="38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</row>
    <row r="735" spans="1:43" ht="12.75">
      <c r="A735" s="38"/>
      <c r="B735" s="38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</row>
    <row r="736" spans="1:43" ht="12.75">
      <c r="A736" s="38"/>
      <c r="B736" s="38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</row>
    <row r="737" spans="1:43" ht="12.75">
      <c r="A737" s="38"/>
      <c r="B737" s="38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</row>
    <row r="738" spans="1:43" ht="12.75">
      <c r="A738" s="38"/>
      <c r="B738" s="38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</row>
    <row r="739" spans="1:43" ht="12.75">
      <c r="A739" s="38"/>
      <c r="B739" s="38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</row>
    <row r="740" spans="1:43" ht="12.75">
      <c r="A740" s="38"/>
      <c r="B740" s="38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</row>
    <row r="741" spans="1:43" ht="12.75">
      <c r="A741" s="38"/>
      <c r="B741" s="38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</row>
    <row r="742" spans="1:43" ht="12.75">
      <c r="A742" s="38"/>
      <c r="B742" s="38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</row>
    <row r="743" spans="1:43" ht="12.75">
      <c r="A743" s="38"/>
      <c r="B743" s="38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</row>
    <row r="744" spans="1:43" ht="12.75">
      <c r="A744" s="38"/>
      <c r="B744" s="38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</row>
    <row r="745" spans="1:43" ht="12.75">
      <c r="A745" s="38"/>
      <c r="B745" s="38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</row>
    <row r="746" spans="1:43" ht="12.75">
      <c r="A746" s="38"/>
      <c r="B746" s="38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</row>
    <row r="747" spans="1:43" ht="12.75">
      <c r="A747" s="38"/>
      <c r="B747" s="38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</row>
    <row r="748" spans="1:43" ht="12.75">
      <c r="A748" s="38"/>
      <c r="B748" s="38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</row>
    <row r="749" spans="1:43" ht="12.75">
      <c r="A749" s="38"/>
      <c r="B749" s="38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</row>
    <row r="750" spans="1:43" ht="12.75">
      <c r="A750" s="38"/>
      <c r="B750" s="38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</row>
    <row r="751" spans="1:43" ht="12.75">
      <c r="A751" s="38"/>
      <c r="B751" s="38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</row>
    <row r="752" spans="1:43" ht="12.75">
      <c r="A752" s="38"/>
      <c r="B752" s="38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</row>
    <row r="753" spans="1:43" ht="12.75">
      <c r="A753" s="38"/>
      <c r="B753" s="38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</row>
    <row r="754" spans="1:43" ht="12.75">
      <c r="A754" s="38"/>
      <c r="B754" s="38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</row>
    <row r="755" spans="1:43" ht="12.75">
      <c r="A755" s="38"/>
      <c r="B755" s="38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</row>
    <row r="756" spans="1:43" ht="12.75">
      <c r="A756" s="38"/>
      <c r="B756" s="38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</row>
    <row r="757" spans="1:43" ht="12.75">
      <c r="A757" s="38"/>
      <c r="B757" s="38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</row>
    <row r="758" spans="1:43" ht="12.75">
      <c r="A758" s="38"/>
      <c r="B758" s="38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</row>
    <row r="759" spans="1:43" ht="12.75">
      <c r="A759" s="38"/>
      <c r="B759" s="38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</row>
    <row r="760" spans="1:43" ht="12.75">
      <c r="A760" s="38"/>
      <c r="B760" s="38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</row>
    <row r="761" spans="1:43" ht="12.75">
      <c r="A761" s="38"/>
      <c r="B761" s="38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</row>
    <row r="762" spans="1:43" ht="12.75">
      <c r="A762" s="38"/>
      <c r="B762" s="38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</row>
    <row r="763" spans="1:43" ht="12.75">
      <c r="A763" s="38"/>
      <c r="B763" s="38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</row>
    <row r="764" spans="1:43" ht="12.75">
      <c r="A764" s="38"/>
      <c r="B764" s="38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</row>
    <row r="765" spans="1:43" ht="12.75">
      <c r="A765" s="38"/>
      <c r="B765" s="38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</row>
    <row r="766" spans="1:43" ht="12.75">
      <c r="A766" s="38"/>
      <c r="B766" s="38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</row>
    <row r="767" spans="1:43" ht="12.75">
      <c r="A767" s="38"/>
      <c r="B767" s="38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</row>
    <row r="768" spans="1:43" ht="12.75">
      <c r="A768" s="38"/>
      <c r="B768" s="38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</row>
    <row r="769" spans="1:43" ht="12.75">
      <c r="A769" s="38"/>
      <c r="B769" s="38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</row>
    <row r="770" spans="1:43" ht="12.75">
      <c r="A770" s="38"/>
      <c r="B770" s="38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</row>
    <row r="771" spans="1:43" ht="12.75">
      <c r="A771" s="38"/>
      <c r="B771" s="38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</row>
    <row r="772" spans="1:43" ht="12.75">
      <c r="A772" s="38"/>
      <c r="B772" s="38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</row>
    <row r="773" spans="1:43" ht="12.75">
      <c r="A773" s="38"/>
      <c r="B773" s="38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</row>
    <row r="774" spans="1:43" ht="12.75">
      <c r="A774" s="38"/>
      <c r="B774" s="38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</row>
    <row r="775" spans="1:43" ht="12.75">
      <c r="A775" s="38"/>
      <c r="B775" s="38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</row>
    <row r="776" spans="1:43" ht="12.75">
      <c r="A776" s="38"/>
      <c r="B776" s="38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</row>
    <row r="777" spans="1:43" ht="12.75">
      <c r="A777" s="38"/>
      <c r="B777" s="38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</row>
    <row r="778" spans="1:43" ht="12.75">
      <c r="A778" s="38"/>
      <c r="B778" s="38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</row>
    <row r="779" spans="1:43" ht="12.75">
      <c r="A779" s="38"/>
      <c r="B779" s="38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</row>
    <row r="780" spans="1:43" ht="12.75">
      <c r="A780" s="38"/>
      <c r="B780" s="38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</row>
    <row r="781" spans="1:43" ht="12.75">
      <c r="A781" s="38"/>
      <c r="B781" s="38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</row>
    <row r="782" spans="1:43" ht="12.75">
      <c r="A782" s="38"/>
      <c r="B782" s="38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</row>
    <row r="783" spans="1:43" ht="12.75">
      <c r="A783" s="38"/>
      <c r="B783" s="38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</row>
    <row r="784" spans="1:43" ht="12.75">
      <c r="A784" s="38"/>
      <c r="B784" s="38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</row>
    <row r="785" spans="1:43" ht="12.75">
      <c r="A785" s="38"/>
      <c r="B785" s="38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</row>
    <row r="786" spans="1:43" ht="12.75">
      <c r="A786" s="38"/>
      <c r="B786" s="38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</row>
    <row r="787" spans="1:43" ht="12.75">
      <c r="A787" s="38"/>
      <c r="B787" s="38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</row>
    <row r="788" spans="1:43" ht="12.75">
      <c r="A788" s="38"/>
      <c r="B788" s="38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</row>
    <row r="789" spans="1:43" ht="12.75">
      <c r="A789" s="38"/>
      <c r="B789" s="38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</row>
    <row r="790" spans="1:43" ht="12.75">
      <c r="A790" s="38"/>
      <c r="B790" s="38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</row>
    <row r="791" spans="1:43" ht="12.75">
      <c r="A791" s="38"/>
      <c r="B791" s="38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</row>
    <row r="792" spans="1:43" ht="12.75">
      <c r="A792" s="38"/>
      <c r="B792" s="38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</row>
    <row r="793" spans="1:43" ht="12.75">
      <c r="A793" s="38"/>
      <c r="B793" s="38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</row>
    <row r="794" spans="1:43" ht="12.75">
      <c r="A794" s="38"/>
      <c r="B794" s="38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</row>
    <row r="795" spans="1:43" ht="12.75">
      <c r="A795" s="38"/>
      <c r="B795" s="38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</row>
    <row r="796" spans="1:43" ht="12.75">
      <c r="A796" s="38"/>
      <c r="B796" s="38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</row>
    <row r="797" spans="1:43" ht="12.75">
      <c r="A797" s="38"/>
      <c r="B797" s="38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</row>
    <row r="798" spans="1:43" ht="12.75">
      <c r="A798" s="38"/>
      <c r="B798" s="38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</row>
    <row r="799" spans="1:43" ht="12.75">
      <c r="A799" s="38"/>
      <c r="B799" s="38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</row>
    <row r="800" spans="1:43" ht="12.75">
      <c r="A800" s="38"/>
      <c r="B800" s="38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</row>
    <row r="801" spans="1:43" ht="12.75">
      <c r="A801" s="38"/>
      <c r="B801" s="38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</row>
    <row r="802" spans="1:43" ht="12.75">
      <c r="A802" s="38"/>
      <c r="B802" s="38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</row>
    <row r="803" spans="1:43" ht="12.75">
      <c r="A803" s="38"/>
      <c r="B803" s="38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</row>
    <row r="804" spans="1:43" ht="12.75">
      <c r="A804" s="38"/>
      <c r="B804" s="38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</row>
    <row r="805" spans="1:43" ht="12.75">
      <c r="A805" s="38"/>
      <c r="B805" s="38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</row>
    <row r="806" spans="1:43" ht="12.75">
      <c r="A806" s="38"/>
      <c r="B806" s="38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</row>
    <row r="807" spans="1:43" ht="12.75">
      <c r="A807" s="38"/>
      <c r="B807" s="38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</row>
    <row r="808" spans="1:43" ht="12.75">
      <c r="A808" s="38"/>
      <c r="B808" s="38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</row>
    <row r="809" spans="1:43" ht="12.75">
      <c r="A809" s="38"/>
      <c r="B809" s="38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</row>
    <row r="810" spans="1:43" ht="12.75">
      <c r="A810" s="38"/>
      <c r="B810" s="38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</row>
    <row r="811" spans="1:43" ht="12.75">
      <c r="A811" s="38"/>
      <c r="B811" s="38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</row>
    <row r="812" spans="1:43" ht="12.75">
      <c r="A812" s="38"/>
      <c r="B812" s="38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</row>
    <row r="813" spans="1:43" ht="12.75">
      <c r="A813" s="38"/>
      <c r="B813" s="38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</row>
    <row r="814" spans="1:43" ht="12.75">
      <c r="A814" s="38"/>
      <c r="B814" s="38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</row>
    <row r="815" spans="1:43" ht="12.75">
      <c r="A815" s="38"/>
      <c r="B815" s="38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</row>
    <row r="816" spans="1:43" ht="12.75">
      <c r="A816" s="38"/>
      <c r="B816" s="38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</row>
    <row r="817" spans="1:43" ht="12.75">
      <c r="A817" s="38"/>
      <c r="B817" s="38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</row>
    <row r="818" spans="1:43" ht="12.75">
      <c r="A818" s="38"/>
      <c r="B818" s="38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</row>
    <row r="819" spans="1:43" ht="12.75">
      <c r="A819" s="38"/>
      <c r="B819" s="38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</row>
    <row r="820" spans="1:43" ht="12.75">
      <c r="A820" s="38"/>
      <c r="B820" s="38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</row>
    <row r="821" spans="1:43" ht="12.75">
      <c r="A821" s="38"/>
      <c r="B821" s="38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</row>
    <row r="822" spans="1:43" ht="12.75">
      <c r="A822" s="38"/>
      <c r="B822" s="38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</row>
    <row r="823" spans="1:43" ht="12.75">
      <c r="A823" s="38"/>
      <c r="B823" s="38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</row>
    <row r="824" spans="1:43" ht="12.75">
      <c r="A824" s="38"/>
      <c r="B824" s="38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</row>
    <row r="825" spans="1:43" ht="12.75">
      <c r="A825" s="38"/>
      <c r="B825" s="38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</row>
    <row r="826" spans="1:43" ht="12.75">
      <c r="A826" s="38"/>
      <c r="B826" s="38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</row>
    <row r="827" spans="1:43" ht="12.75">
      <c r="A827" s="38"/>
      <c r="B827" s="38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</row>
    <row r="828" spans="1:43" ht="12.75">
      <c r="A828" s="38"/>
      <c r="B828" s="38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</row>
    <row r="829" spans="1:43" ht="12.75">
      <c r="A829" s="38"/>
      <c r="B829" s="38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</row>
    <row r="830" spans="1:43" ht="12.75">
      <c r="A830" s="38"/>
      <c r="B830" s="38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</row>
    <row r="831" spans="1:43" ht="12.75">
      <c r="A831" s="38"/>
      <c r="B831" s="38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</row>
    <row r="832" spans="1:43" ht="12.75">
      <c r="A832" s="38"/>
      <c r="B832" s="38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</row>
    <row r="833" spans="1:43" ht="12.75">
      <c r="A833" s="38"/>
      <c r="B833" s="38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</row>
    <row r="834" spans="1:43" ht="12.75">
      <c r="A834" s="38"/>
      <c r="B834" s="38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</row>
    <row r="835" spans="1:43" ht="12.75">
      <c r="A835" s="38"/>
      <c r="B835" s="38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</row>
    <row r="836" spans="1:43" ht="12.75">
      <c r="A836" s="38"/>
      <c r="B836" s="38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</row>
    <row r="837" spans="1:43" ht="12.75">
      <c r="A837" s="38"/>
      <c r="B837" s="38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</row>
    <row r="838" spans="1:43" ht="12.75">
      <c r="A838" s="38"/>
      <c r="B838" s="38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</row>
    <row r="839" spans="1:43" ht="12.75">
      <c r="A839" s="38"/>
      <c r="B839" s="38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</row>
    <row r="840" spans="1:43" ht="12.75">
      <c r="A840" s="38"/>
      <c r="B840" s="38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</row>
    <row r="841" spans="1:43" ht="12.75">
      <c r="A841" s="38"/>
      <c r="B841" s="38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</row>
    <row r="842" spans="1:43" ht="12.75">
      <c r="A842" s="38"/>
      <c r="B842" s="38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</row>
    <row r="843" spans="1:43" ht="12.75">
      <c r="A843" s="38"/>
      <c r="B843" s="38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</row>
    <row r="844" spans="1:43" ht="12.75">
      <c r="A844" s="38"/>
      <c r="B844" s="38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</row>
    <row r="845" spans="1:43" ht="12.75">
      <c r="A845" s="38"/>
      <c r="B845" s="38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</row>
    <row r="846" spans="1:43" ht="12.75">
      <c r="A846" s="38"/>
      <c r="B846" s="38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</row>
    <row r="847" spans="1:43" ht="12.75">
      <c r="A847" s="38"/>
      <c r="B847" s="38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</row>
    <row r="848" spans="1:43" ht="12.75">
      <c r="A848" s="38"/>
      <c r="B848" s="38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</row>
    <row r="849" spans="1:43" ht="12.75">
      <c r="A849" s="38"/>
      <c r="B849" s="38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</row>
    <row r="850" spans="1:43" ht="12.75">
      <c r="A850" s="38"/>
      <c r="B850" s="38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</row>
    <row r="851" spans="1:43" ht="12.75">
      <c r="A851" s="38"/>
      <c r="B851" s="38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</row>
    <row r="852" spans="1:43" ht="12.75">
      <c r="A852" s="38"/>
      <c r="B852" s="38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</row>
    <row r="853" spans="1:43" ht="12.75">
      <c r="A853" s="38"/>
      <c r="B853" s="38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</row>
    <row r="854" spans="1:43" ht="12.75">
      <c r="A854" s="38"/>
      <c r="B854" s="38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</row>
    <row r="855" spans="1:43" ht="12.75">
      <c r="A855" s="38"/>
      <c r="B855" s="38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</row>
    <row r="856" spans="1:43" ht="12.75">
      <c r="A856" s="38"/>
      <c r="B856" s="38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</row>
    <row r="857" spans="1:43" ht="12.75">
      <c r="A857" s="38"/>
      <c r="B857" s="38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</row>
    <row r="858" spans="1:43" ht="12.75">
      <c r="A858" s="38"/>
      <c r="B858" s="38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</row>
    <row r="859" spans="1:43" ht="12.75">
      <c r="A859" s="38"/>
      <c r="B859" s="38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</row>
    <row r="860" spans="1:43" ht="12.75">
      <c r="A860" s="38"/>
      <c r="B860" s="38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</row>
    <row r="861" spans="1:43" ht="12.75">
      <c r="A861" s="38"/>
      <c r="B861" s="38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</row>
    <row r="862" spans="1:43" ht="12.75">
      <c r="A862" s="38"/>
      <c r="B862" s="38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</row>
    <row r="863" spans="1:43" ht="12.75">
      <c r="A863" s="38"/>
      <c r="B863" s="38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</row>
    <row r="864" spans="1:43" ht="12.75">
      <c r="A864" s="38"/>
      <c r="B864" s="38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</row>
    <row r="865" spans="1:43" ht="12.75">
      <c r="A865" s="38"/>
      <c r="B865" s="38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</row>
    <row r="866" spans="1:43" ht="12.75">
      <c r="A866" s="38"/>
      <c r="B866" s="38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</row>
    <row r="867" spans="1:43" ht="12.75">
      <c r="A867" s="38"/>
      <c r="B867" s="38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</row>
    <row r="868" spans="1:43" ht="12.75">
      <c r="A868" s="38"/>
      <c r="B868" s="38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</row>
    <row r="869" spans="1:43" ht="12.75">
      <c r="A869" s="38"/>
      <c r="B869" s="38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</row>
    <row r="870" spans="1:43" ht="12.75">
      <c r="A870" s="38"/>
      <c r="B870" s="38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</row>
    <row r="871" spans="1:43" ht="12.75">
      <c r="A871" s="38"/>
      <c r="B871" s="38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</row>
    <row r="872" spans="1:43" ht="12.75">
      <c r="A872" s="38"/>
      <c r="B872" s="38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</row>
    <row r="873" spans="1:43" ht="12.75">
      <c r="A873" s="38"/>
      <c r="B873" s="38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</row>
    <row r="874" spans="1:43" ht="12.75">
      <c r="A874" s="38"/>
      <c r="B874" s="38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</row>
    <row r="875" spans="1:43" ht="12.75">
      <c r="A875" s="38"/>
      <c r="B875" s="38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</row>
    <row r="876" spans="1:43" ht="12.75">
      <c r="A876" s="38"/>
      <c r="B876" s="38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</row>
    <row r="877" spans="1:43" ht="12.75">
      <c r="A877" s="38"/>
      <c r="B877" s="38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</row>
    <row r="878" spans="1:43" ht="12.75">
      <c r="A878" s="38"/>
      <c r="B878" s="38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</row>
    <row r="879" spans="1:43" ht="12.75">
      <c r="A879" s="38"/>
      <c r="B879" s="38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</row>
    <row r="880" spans="1:43" ht="12.75">
      <c r="A880" s="38"/>
      <c r="B880" s="38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</row>
    <row r="881" spans="1:43" ht="12.75">
      <c r="A881" s="38"/>
      <c r="B881" s="38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</row>
    <row r="882" spans="1:43" ht="12.75">
      <c r="A882" s="38"/>
      <c r="B882" s="38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</row>
    <row r="883" spans="1:43" ht="12.75">
      <c r="A883" s="38"/>
      <c r="B883" s="38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</row>
    <row r="884" spans="1:43" ht="12.75">
      <c r="A884" s="38"/>
      <c r="B884" s="38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</row>
    <row r="885" spans="1:43" ht="12.75">
      <c r="A885" s="38"/>
      <c r="B885" s="38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</row>
    <row r="886" spans="1:43" ht="12.75">
      <c r="A886" s="38"/>
      <c r="B886" s="38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</row>
    <row r="887" spans="1:43" ht="12.75">
      <c r="A887" s="38"/>
      <c r="B887" s="38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</row>
    <row r="888" spans="1:43" ht="12.75">
      <c r="A888" s="38"/>
      <c r="B888" s="38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</row>
    <row r="889" spans="1:43" ht="12.75">
      <c r="A889" s="38"/>
      <c r="B889" s="38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</row>
    <row r="890" spans="1:43" ht="12.75">
      <c r="A890" s="38"/>
      <c r="B890" s="38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</row>
    <row r="891" spans="1:43" ht="12.75">
      <c r="A891" s="38"/>
      <c r="B891" s="38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</row>
    <row r="892" spans="1:43" ht="12.75">
      <c r="A892" s="38"/>
      <c r="B892" s="38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</row>
    <row r="893" spans="1:43" ht="12.75">
      <c r="A893" s="38"/>
      <c r="B893" s="38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</row>
    <row r="894" spans="1:43" ht="12.75">
      <c r="A894" s="38"/>
      <c r="B894" s="38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</row>
    <row r="895" spans="1:43" ht="12.75">
      <c r="A895" s="38"/>
      <c r="B895" s="38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</row>
    <row r="896" spans="1:43" ht="12.75">
      <c r="A896" s="38"/>
      <c r="B896" s="38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</row>
    <row r="897" spans="1:43" ht="12.75">
      <c r="A897" s="38"/>
      <c r="B897" s="38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</row>
    <row r="898" spans="1:43" ht="12.75">
      <c r="A898" s="38"/>
      <c r="B898" s="38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</row>
    <row r="899" spans="1:43" ht="12.75">
      <c r="A899" s="38"/>
      <c r="B899" s="38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</row>
    <row r="900" spans="1:43" ht="12.75">
      <c r="A900" s="38"/>
      <c r="B900" s="38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</row>
    <row r="901" spans="1:43" ht="12.75">
      <c r="A901" s="38"/>
      <c r="B901" s="38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</row>
    <row r="902" spans="1:43" ht="12.75">
      <c r="A902" s="38"/>
      <c r="B902" s="38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</row>
    <row r="903" spans="1:43" ht="12.75">
      <c r="A903" s="38"/>
      <c r="B903" s="38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</row>
    <row r="904" spans="1:43" ht="12.75">
      <c r="A904" s="38"/>
      <c r="B904" s="38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</row>
    <row r="905" spans="1:43" ht="12.75">
      <c r="A905" s="38"/>
      <c r="B905" s="38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</row>
    <row r="906" spans="1:43" ht="12.75">
      <c r="A906" s="38"/>
      <c r="B906" s="38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</row>
    <row r="907" spans="1:43" ht="12.75">
      <c r="A907" s="38"/>
      <c r="B907" s="38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</row>
    <row r="908" spans="1:43" ht="12.75">
      <c r="A908" s="38"/>
      <c r="B908" s="38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</row>
    <row r="909" spans="1:43" ht="12.75">
      <c r="A909" s="38"/>
      <c r="B909" s="38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</row>
    <row r="910" spans="1:43" ht="12.75">
      <c r="A910" s="38"/>
      <c r="B910" s="38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</row>
    <row r="911" spans="1:43" ht="12.75">
      <c r="A911" s="38"/>
      <c r="B911" s="38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</row>
    <row r="912" spans="1:43" ht="12.75">
      <c r="A912" s="38"/>
      <c r="B912" s="38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</row>
    <row r="913" spans="1:43" ht="12.75">
      <c r="A913" s="38"/>
      <c r="B913" s="38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</row>
    <row r="914" spans="1:43" ht="12.75">
      <c r="A914" s="38"/>
      <c r="B914" s="38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</row>
    <row r="915" spans="1:43" ht="12.75">
      <c r="A915" s="38"/>
      <c r="B915" s="38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</row>
    <row r="916" spans="1:43" ht="12.75">
      <c r="A916" s="38"/>
      <c r="B916" s="38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</row>
    <row r="917" spans="1:43" ht="12.75">
      <c r="A917" s="38"/>
      <c r="B917" s="38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</row>
    <row r="918" spans="1:43" ht="12.75">
      <c r="A918" s="38"/>
      <c r="B918" s="38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</row>
    <row r="919" spans="1:43" ht="12.75">
      <c r="A919" s="38"/>
      <c r="B919" s="38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</row>
    <row r="920" spans="1:43" ht="12.75">
      <c r="A920" s="38"/>
      <c r="B920" s="38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</row>
    <row r="921" spans="1:43" ht="12.75">
      <c r="A921" s="38"/>
      <c r="B921" s="38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</row>
    <row r="922" spans="1:43" ht="12.75">
      <c r="A922" s="38"/>
      <c r="B922" s="38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</row>
    <row r="923" spans="1:43" ht="12.75">
      <c r="A923" s="38"/>
      <c r="B923" s="38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</row>
    <row r="924" spans="1:43" ht="12.75">
      <c r="A924" s="38"/>
      <c r="B924" s="38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</row>
    <row r="925" spans="1:43" ht="12.75">
      <c r="A925" s="38"/>
      <c r="B925" s="38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</row>
    <row r="926" spans="1:43" ht="12.75">
      <c r="A926" s="38"/>
      <c r="B926" s="38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</row>
    <row r="927" spans="1:43" ht="12.75">
      <c r="A927" s="38"/>
      <c r="B927" s="38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</row>
    <row r="928" spans="1:43" ht="12.75">
      <c r="A928" s="38"/>
      <c r="B928" s="38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</row>
    <row r="929" spans="1:43" ht="12.75">
      <c r="A929" s="38"/>
      <c r="B929" s="38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</row>
    <row r="930" spans="1:43" ht="12.75">
      <c r="A930" s="38"/>
      <c r="B930" s="38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</row>
    <row r="931" spans="1:43" ht="12.75">
      <c r="A931" s="38"/>
      <c r="B931" s="38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</row>
    <row r="932" spans="1:43" ht="12.75">
      <c r="A932" s="38"/>
      <c r="B932" s="38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</row>
    <row r="933" spans="1:43" ht="12.75">
      <c r="A933" s="38"/>
      <c r="B933" s="38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</row>
    <row r="934" spans="1:43" ht="12.75">
      <c r="A934" s="38"/>
      <c r="B934" s="38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</row>
    <row r="935" spans="1:43" ht="12.75">
      <c r="A935" s="38"/>
      <c r="B935" s="38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</row>
    <row r="936" spans="1:43" ht="12.75">
      <c r="A936" s="38"/>
      <c r="B936" s="38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</row>
    <row r="937" spans="1:43" ht="12.75">
      <c r="A937" s="38"/>
      <c r="B937" s="38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</row>
    <row r="938" spans="1:43" ht="12.75">
      <c r="A938" s="38"/>
      <c r="B938" s="38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</row>
    <row r="939" spans="1:43" ht="12.75">
      <c r="A939" s="38"/>
      <c r="B939" s="38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</row>
    <row r="940" spans="1:43" ht="12.75">
      <c r="A940" s="38"/>
      <c r="B940" s="38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</row>
    <row r="941" spans="1:43" ht="12.75">
      <c r="A941" s="38"/>
      <c r="B941" s="38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</row>
    <row r="942" spans="1:43" ht="12.75">
      <c r="A942" s="38"/>
      <c r="B942" s="38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</row>
    <row r="943" spans="1:43" ht="12.75">
      <c r="A943" s="38"/>
      <c r="B943" s="38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</row>
    <row r="944" spans="1:43" ht="12.75">
      <c r="A944" s="38"/>
      <c r="B944" s="38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</row>
    <row r="945" spans="1:43" ht="12.75">
      <c r="A945" s="38"/>
      <c r="B945" s="38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</row>
    <row r="946" spans="1:43" ht="12.75">
      <c r="A946" s="38"/>
      <c r="B946" s="38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</row>
    <row r="947" spans="1:43" ht="12.75">
      <c r="A947" s="38"/>
      <c r="B947" s="38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</row>
    <row r="948" spans="1:43" ht="12.75">
      <c r="A948" s="38"/>
      <c r="B948" s="38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</row>
    <row r="949" spans="1:43" ht="12.75">
      <c r="A949" s="38"/>
      <c r="B949" s="38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</row>
    <row r="950" spans="1:43" ht="12.75">
      <c r="A950" s="38"/>
      <c r="B950" s="38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</row>
    <row r="951" spans="1:43" ht="12.75">
      <c r="A951" s="38"/>
      <c r="B951" s="38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</row>
    <row r="952" spans="1:43" ht="12.75">
      <c r="A952" s="38"/>
      <c r="B952" s="38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</row>
    <row r="953" spans="1:43" ht="12.75">
      <c r="A953" s="38"/>
      <c r="B953" s="38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</row>
    <row r="954" spans="1:43" ht="12.75">
      <c r="A954" s="38"/>
      <c r="B954" s="38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</row>
    <row r="955" spans="1:43" ht="12.75">
      <c r="A955" s="38"/>
      <c r="B955" s="38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</row>
    <row r="956" spans="1:43" ht="12.75">
      <c r="A956" s="38"/>
      <c r="B956" s="38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</row>
    <row r="957" spans="1:43" ht="12.75">
      <c r="A957" s="38"/>
      <c r="B957" s="38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</row>
    <row r="958" spans="1:43" ht="12.75">
      <c r="A958" s="38"/>
      <c r="B958" s="38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</row>
    <row r="959" spans="1:43" ht="12.75">
      <c r="A959" s="38"/>
      <c r="B959" s="38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</row>
    <row r="960" spans="1:43" ht="12.75">
      <c r="A960" s="38"/>
      <c r="B960" s="38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</row>
    <row r="961" spans="1:43" ht="12.75">
      <c r="A961" s="38"/>
      <c r="B961" s="38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</row>
    <row r="962" spans="1:43" ht="12.75">
      <c r="A962" s="38"/>
      <c r="B962" s="38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</row>
    <row r="963" spans="1:43" ht="12.75">
      <c r="A963" s="38"/>
      <c r="B963" s="38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</row>
    <row r="964" spans="1:43" ht="12.75">
      <c r="A964" s="38"/>
      <c r="B964" s="38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</row>
    <row r="965" spans="1:43" ht="12.75">
      <c r="A965" s="38"/>
      <c r="B965" s="38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</row>
    <row r="966" spans="1:43" ht="12.75">
      <c r="A966" s="38"/>
      <c r="B966" s="38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</row>
    <row r="967" spans="1:43" ht="12.75">
      <c r="A967" s="38"/>
      <c r="B967" s="38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</row>
    <row r="968" spans="1:43" ht="12.75">
      <c r="A968" s="38"/>
      <c r="B968" s="38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</row>
    <row r="969" spans="1:43" ht="12.75">
      <c r="A969" s="38"/>
      <c r="B969" s="38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</row>
    <row r="970" spans="1:43" ht="12.75">
      <c r="A970" s="38"/>
      <c r="B970" s="38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</row>
    <row r="971" spans="1:43" ht="12.75">
      <c r="A971" s="38"/>
      <c r="B971" s="38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</row>
    <row r="972" spans="1:43" ht="12.75">
      <c r="A972" s="38"/>
      <c r="B972" s="38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</row>
    <row r="973" spans="1:43" ht="12.75">
      <c r="A973" s="38"/>
      <c r="B973" s="38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</row>
    <row r="974" spans="1:43" ht="12.75">
      <c r="A974" s="38"/>
      <c r="B974" s="38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</row>
    <row r="975" spans="1:43" ht="12.75">
      <c r="A975" s="38"/>
      <c r="B975" s="38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</row>
    <row r="976" spans="1:43" ht="12.75">
      <c r="A976" s="38"/>
      <c r="B976" s="38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</row>
    <row r="977" spans="1:43" ht="12.75">
      <c r="A977" s="38"/>
      <c r="B977" s="38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</row>
    <row r="978" spans="1:43" ht="12.75">
      <c r="A978" s="38"/>
      <c r="B978" s="38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</row>
    <row r="979" spans="1:43" ht="12.75">
      <c r="A979" s="38"/>
      <c r="B979" s="38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</row>
    <row r="980" spans="1:43" ht="12.75">
      <c r="A980" s="38"/>
      <c r="B980" s="38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</row>
    <row r="981" spans="1:43" ht="12.75">
      <c r="A981" s="38"/>
      <c r="B981" s="38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</row>
    <row r="982" spans="1:43" ht="12.75">
      <c r="A982" s="38"/>
      <c r="B982" s="38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</row>
    <row r="983" spans="1:43" ht="12.75">
      <c r="A983" s="38"/>
      <c r="B983" s="38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</row>
    <row r="984" spans="1:43" ht="12.75">
      <c r="A984" s="38"/>
      <c r="B984" s="38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</row>
    <row r="985" spans="1:43" ht="12.75">
      <c r="A985" s="38"/>
      <c r="B985" s="38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</row>
    <row r="986" spans="1:43" ht="12.75">
      <c r="A986" s="38"/>
      <c r="B986" s="38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</row>
    <row r="987" spans="1:43" ht="12.75">
      <c r="A987" s="38"/>
      <c r="B987" s="38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</row>
    <row r="988" spans="1:43" ht="12.75">
      <c r="A988" s="38"/>
      <c r="B988" s="38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</row>
    <row r="989" spans="1:43" ht="12.75">
      <c r="A989" s="38"/>
      <c r="B989" s="38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</row>
    <row r="990" spans="1:43" ht="12.75">
      <c r="A990" s="38"/>
      <c r="B990" s="38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</row>
    <row r="991" spans="1:43" ht="12.75">
      <c r="A991" s="38"/>
      <c r="B991" s="38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</row>
    <row r="992" spans="1:43" ht="12.75">
      <c r="A992" s="38"/>
      <c r="B992" s="38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</row>
    <row r="993" spans="1:43" ht="12.75">
      <c r="A993" s="38"/>
      <c r="B993" s="38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</row>
    <row r="994" spans="1:43" ht="12.75">
      <c r="A994" s="38"/>
      <c r="B994" s="38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</row>
    <row r="995" spans="1:43" ht="12.75">
      <c r="A995" s="38"/>
      <c r="B995" s="38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</row>
    <row r="996" spans="1:43" ht="12.75">
      <c r="A996" s="38"/>
      <c r="B996" s="38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</row>
    <row r="997" spans="1:43" ht="12.75">
      <c r="A997" s="38"/>
      <c r="B997" s="38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</row>
    <row r="998" spans="1:43" ht="12.75">
      <c r="A998" s="38"/>
      <c r="B998" s="38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</row>
    <row r="999" spans="1:43" ht="12.75">
      <c r="A999" s="38"/>
      <c r="B999" s="38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</row>
    <row r="1000" spans="1:43" ht="12.75">
      <c r="A1000" s="38"/>
      <c r="B1000" s="38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</row>
    <row r="1001" spans="1:43" ht="12.75">
      <c r="A1001" s="38"/>
      <c r="B1001" s="38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</row>
    <row r="1002" spans="1:43" ht="12.75">
      <c r="A1002" s="38"/>
      <c r="B1002" s="38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</row>
    <row r="1003" spans="1:43" ht="12.75">
      <c r="A1003" s="38"/>
      <c r="B1003" s="38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</row>
    <row r="1004" spans="1:43" ht="12.75">
      <c r="A1004" s="38"/>
      <c r="B1004" s="38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</row>
    <row r="1005" spans="1:43" ht="12.75">
      <c r="A1005" s="38"/>
      <c r="B1005" s="38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</row>
    <row r="1006" spans="1:43" ht="12.75">
      <c r="A1006" s="38"/>
      <c r="B1006" s="38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</row>
    <row r="1007" spans="1:43" ht="12.75">
      <c r="A1007" s="38"/>
      <c r="B1007" s="38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</row>
    <row r="1008" spans="1:43" ht="12.75">
      <c r="A1008" s="38"/>
      <c r="B1008" s="38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</row>
    <row r="1009" spans="1:43" ht="12.75">
      <c r="A1009" s="38"/>
      <c r="B1009" s="38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</row>
    <row r="1010" spans="1:43" ht="12.75">
      <c r="A1010" s="38"/>
      <c r="B1010" s="38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</row>
    <row r="1011" spans="1:43" ht="12.75">
      <c r="A1011" s="38"/>
      <c r="B1011" s="38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</row>
    <row r="1012" spans="1:43" ht="12.75">
      <c r="A1012" s="38"/>
      <c r="B1012" s="38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</row>
    <row r="1013" spans="1:43" ht="12.75">
      <c r="A1013" s="38"/>
      <c r="B1013" s="38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</row>
    <row r="1014" spans="1:43" ht="12.75">
      <c r="A1014" s="38"/>
      <c r="B1014" s="38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</row>
    <row r="1015" spans="1:43" ht="12.75">
      <c r="A1015" s="38"/>
      <c r="B1015" s="38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</row>
    <row r="1016" spans="1:43" ht="12.75">
      <c r="A1016" s="38"/>
      <c r="B1016" s="38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</row>
    <row r="1017" spans="1:43" ht="12.75">
      <c r="A1017" s="38"/>
      <c r="B1017" s="38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</row>
    <row r="1018" spans="1:43" ht="12.75">
      <c r="A1018" s="38"/>
      <c r="B1018" s="38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</row>
    <row r="1019" spans="1:43" ht="12.75">
      <c r="A1019" s="38"/>
      <c r="B1019" s="38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</row>
    <row r="1020" spans="1:43" ht="12.75">
      <c r="A1020" s="38"/>
      <c r="B1020" s="38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</row>
    <row r="1021" spans="1:43" ht="12.75">
      <c r="A1021" s="38"/>
      <c r="B1021" s="38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</row>
    <row r="1022" spans="1:43" ht="12.75">
      <c r="A1022" s="38"/>
      <c r="B1022" s="38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</row>
    <row r="1023" spans="1:43" ht="12.75">
      <c r="A1023" s="38"/>
      <c r="B1023" s="38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</row>
    <row r="1024" spans="1:43" ht="12.75">
      <c r="A1024" s="38"/>
      <c r="B1024" s="38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</row>
    <row r="1025" spans="1:43" ht="12.75">
      <c r="A1025" s="38"/>
      <c r="B1025" s="38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</row>
    <row r="1026" spans="1:43" ht="12.75">
      <c r="A1026" s="38"/>
      <c r="B1026" s="38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</row>
    <row r="1027" spans="1:43" ht="12.75">
      <c r="A1027" s="38"/>
      <c r="B1027" s="38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</row>
    <row r="1028" spans="1:43" ht="12.75">
      <c r="A1028" s="38"/>
      <c r="B1028" s="38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</row>
    <row r="1029" spans="1:43" ht="12.75">
      <c r="A1029" s="38"/>
      <c r="B1029" s="38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</row>
    <row r="1030" spans="1:43" ht="12.75">
      <c r="A1030" s="38"/>
      <c r="B1030" s="38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</row>
    <row r="1031" spans="1:43" ht="12.75">
      <c r="A1031" s="38"/>
      <c r="B1031" s="38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</row>
    <row r="1032" spans="1:43" ht="12.75">
      <c r="A1032" s="38"/>
      <c r="B1032" s="38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</row>
    <row r="1033" spans="1:43" ht="12.75">
      <c r="A1033" s="38"/>
      <c r="B1033" s="38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</row>
    <row r="1034" spans="1:43" ht="12.75">
      <c r="A1034" s="38"/>
      <c r="B1034" s="38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</row>
    <row r="1035" spans="1:43" ht="12.75">
      <c r="A1035" s="38"/>
      <c r="B1035" s="38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</row>
    <row r="1036" spans="1:43" ht="12.75">
      <c r="A1036" s="38"/>
      <c r="B1036" s="38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</row>
    <row r="1037" spans="1:43" ht="12.75">
      <c r="A1037" s="38"/>
      <c r="B1037" s="38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</row>
    <row r="1038" spans="1:43" ht="12.75">
      <c r="A1038" s="38"/>
      <c r="B1038" s="38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</row>
    <row r="1039" spans="1:43" ht="12.75">
      <c r="A1039" s="38"/>
      <c r="B1039" s="38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</row>
    <row r="1040" spans="1:43" ht="12.75">
      <c r="A1040" s="38"/>
      <c r="B1040" s="38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</row>
    <row r="1041" spans="1:43" ht="12.75">
      <c r="A1041" s="38"/>
      <c r="B1041" s="38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</row>
    <row r="1042" spans="1:43" ht="12.75">
      <c r="A1042" s="38"/>
      <c r="B1042" s="38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</row>
    <row r="1043" spans="1:43" ht="12.75">
      <c r="A1043" s="38"/>
      <c r="B1043" s="38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</row>
    <row r="1044" spans="1:43" ht="12.75">
      <c r="A1044" s="38"/>
      <c r="B1044" s="38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</row>
    <row r="1045" spans="1:43" ht="12.75">
      <c r="A1045" s="38"/>
      <c r="B1045" s="38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</row>
    <row r="1046" spans="1:43" ht="12.75">
      <c r="A1046" s="38"/>
      <c r="B1046" s="38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</row>
    <row r="1047" spans="1:43" ht="12.75">
      <c r="A1047" s="38"/>
      <c r="B1047" s="38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</row>
    <row r="1048" spans="1:43" ht="12.75">
      <c r="A1048" s="38"/>
      <c r="B1048" s="38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</row>
    <row r="1049" spans="1:43" ht="12.75">
      <c r="A1049" s="38"/>
      <c r="B1049" s="38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</row>
    <row r="1050" spans="1:43" ht="12.75">
      <c r="A1050" s="38"/>
      <c r="B1050" s="38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</row>
    <row r="1051" spans="1:43" ht="12.75">
      <c r="A1051" s="38"/>
      <c r="B1051" s="38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</row>
    <row r="1052" spans="1:43" ht="12.75">
      <c r="A1052" s="38"/>
      <c r="B1052" s="38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</row>
    <row r="1053" spans="1:43" ht="12.75">
      <c r="A1053" s="38"/>
      <c r="B1053" s="38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</row>
    <row r="1054" spans="1:43" ht="12.75">
      <c r="A1054" s="38"/>
      <c r="B1054" s="38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</row>
    <row r="1055" spans="1:43" ht="12.75">
      <c r="A1055" s="38"/>
      <c r="B1055" s="38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</row>
    <row r="1056" spans="1:43" ht="12.75">
      <c r="A1056" s="38"/>
      <c r="B1056" s="38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</row>
    <row r="1057" spans="1:43" ht="12.75">
      <c r="A1057" s="38"/>
      <c r="B1057" s="38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</row>
    <row r="1058" spans="1:43" ht="12.75">
      <c r="A1058" s="38"/>
      <c r="B1058" s="38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</row>
    <row r="1059" spans="1:43" ht="12.75">
      <c r="A1059" s="38"/>
      <c r="B1059" s="38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</row>
    <row r="1060" spans="1:43" ht="12.75">
      <c r="A1060" s="38"/>
      <c r="B1060" s="38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</row>
    <row r="1061" spans="1:43" ht="12.75">
      <c r="A1061" s="38"/>
      <c r="B1061" s="38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</row>
    <row r="1062" spans="1:43" ht="12.75">
      <c r="A1062" s="38"/>
      <c r="B1062" s="38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</row>
    <row r="1063" spans="1:43" ht="12.75">
      <c r="A1063" s="38"/>
      <c r="B1063" s="38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</row>
    <row r="1064" spans="1:43" ht="12.75">
      <c r="A1064" s="38"/>
      <c r="B1064" s="38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</row>
    <row r="1065" spans="1:43" ht="12.75">
      <c r="A1065" s="38"/>
      <c r="B1065" s="38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</row>
    <row r="1066" spans="1:43" ht="12.75">
      <c r="A1066" s="38"/>
      <c r="B1066" s="38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</row>
    <row r="1067" spans="1:43" ht="12.75">
      <c r="A1067" s="38"/>
      <c r="B1067" s="38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</row>
    <row r="1068" spans="1:43" ht="12.75">
      <c r="A1068" s="38"/>
      <c r="B1068" s="38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</row>
    <row r="1069" spans="1:43" ht="12.75">
      <c r="A1069" s="38"/>
      <c r="B1069" s="38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</row>
    <row r="1070" spans="1:43" ht="12.75">
      <c r="A1070" s="38"/>
      <c r="B1070" s="38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</row>
    <row r="1071" spans="1:43" ht="12.75">
      <c r="A1071" s="38"/>
      <c r="B1071" s="38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</row>
    <row r="1072" spans="1:43" ht="12.75">
      <c r="A1072" s="38"/>
      <c r="B1072" s="38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</row>
    <row r="1073" spans="1:43" ht="12.75">
      <c r="A1073" s="38"/>
      <c r="B1073" s="38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</row>
    <row r="1074" spans="1:43" ht="12.75">
      <c r="A1074" s="38"/>
      <c r="B1074" s="38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</row>
    <row r="1075" spans="1:43" ht="12.75">
      <c r="A1075" s="38"/>
      <c r="B1075" s="38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</row>
    <row r="1076" spans="1:43" ht="12.75">
      <c r="A1076" s="38"/>
      <c r="B1076" s="38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</row>
    <row r="1077" spans="1:43" ht="12.75">
      <c r="A1077" s="38"/>
      <c r="B1077" s="38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</row>
    <row r="1078" spans="1:43" ht="12.75">
      <c r="A1078" s="38"/>
      <c r="B1078" s="38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</row>
    <row r="1079" spans="1:43" ht="12.75">
      <c r="A1079" s="38"/>
      <c r="B1079" s="38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</row>
    <row r="1080" spans="1:43" ht="12.75">
      <c r="A1080" s="38"/>
      <c r="B1080" s="38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</row>
    <row r="1081" spans="1:43" ht="12.75">
      <c r="A1081" s="38"/>
      <c r="B1081" s="38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</row>
    <row r="1082" spans="1:43" ht="12.75">
      <c r="A1082" s="38"/>
      <c r="B1082" s="38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</row>
    <row r="1083" spans="1:43" ht="12.75">
      <c r="A1083" s="38"/>
      <c r="B1083" s="38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</row>
    <row r="1084" spans="1:43" ht="12.75">
      <c r="A1084" s="38"/>
      <c r="B1084" s="38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</row>
    <row r="1085" spans="1:43" ht="12.75">
      <c r="A1085" s="38"/>
      <c r="B1085" s="38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</row>
    <row r="1086" spans="1:43" ht="12.75">
      <c r="A1086" s="38"/>
      <c r="B1086" s="38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</row>
    <row r="1087" spans="1:43" ht="12.75">
      <c r="A1087" s="38"/>
      <c r="B1087" s="38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</row>
    <row r="1088" spans="1:43" ht="12.75">
      <c r="A1088" s="38"/>
      <c r="B1088" s="38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</row>
    <row r="1089" spans="1:43" ht="12.75">
      <c r="A1089" s="38"/>
      <c r="B1089" s="38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</row>
    <row r="1090" spans="1:43" ht="12.75">
      <c r="A1090" s="38"/>
      <c r="B1090" s="38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</row>
    <row r="1091" spans="1:43" ht="12.75">
      <c r="A1091" s="38"/>
      <c r="B1091" s="38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</row>
    <row r="1092" spans="1:43" ht="12.75">
      <c r="A1092" s="38"/>
      <c r="B1092" s="38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</row>
    <row r="1093" spans="1:43" ht="12.75">
      <c r="A1093" s="38"/>
      <c r="B1093" s="38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</row>
    <row r="1094" spans="1:43" ht="12.75">
      <c r="A1094" s="38"/>
      <c r="B1094" s="38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</row>
    <row r="1095" spans="1:43" ht="12.75">
      <c r="A1095" s="38"/>
      <c r="B1095" s="38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</row>
    <row r="1096" spans="1:43" ht="12.75">
      <c r="A1096" s="38"/>
      <c r="B1096" s="38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</row>
    <row r="1097" spans="1:43" ht="12.75">
      <c r="A1097" s="38"/>
      <c r="B1097" s="38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</row>
    <row r="1098" spans="1:43" ht="12.75">
      <c r="A1098" s="38"/>
      <c r="B1098" s="38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</row>
    <row r="1099" spans="1:43" ht="12.75">
      <c r="A1099" s="38"/>
      <c r="B1099" s="38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</row>
    <row r="1100" spans="1:43" ht="12.75">
      <c r="A1100" s="38"/>
      <c r="B1100" s="38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</row>
    <row r="1101" spans="1:43" ht="12.75">
      <c r="A1101" s="38"/>
      <c r="B1101" s="38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</row>
    <row r="1102" spans="1:43" ht="12.75">
      <c r="A1102" s="38"/>
      <c r="B1102" s="38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</row>
    <row r="1103" spans="1:43" ht="12.75">
      <c r="A1103" s="38"/>
      <c r="B1103" s="38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</row>
    <row r="1104" spans="1:43" ht="12.75">
      <c r="A1104" s="38"/>
      <c r="B1104" s="38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</row>
    <row r="1105" spans="1:43" ht="12.75">
      <c r="A1105" s="38"/>
      <c r="B1105" s="38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</row>
    <row r="1106" spans="1:43" ht="12.75">
      <c r="A1106" s="38"/>
      <c r="B1106" s="38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</row>
    <row r="1107" spans="1:43" ht="12.75">
      <c r="A1107" s="38"/>
      <c r="B1107" s="38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</row>
    <row r="1108" spans="1:43" ht="12.75">
      <c r="A1108" s="38"/>
      <c r="B1108" s="38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</row>
    <row r="1109" spans="1:43" ht="12.75">
      <c r="A1109" s="38"/>
      <c r="B1109" s="38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</row>
    <row r="1110" spans="1:43" ht="12.75">
      <c r="A1110" s="38"/>
      <c r="B1110" s="38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</row>
    <row r="1111" spans="1:43" ht="12.75">
      <c r="A1111" s="38"/>
      <c r="B1111" s="38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</row>
    <row r="1112" spans="1:43" ht="12.75">
      <c r="A1112" s="38"/>
      <c r="B1112" s="38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</row>
    <row r="1113" spans="1:43" ht="12.75">
      <c r="A1113" s="38"/>
      <c r="B1113" s="38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</row>
    <row r="1114" spans="1:43" ht="12.75">
      <c r="A1114" s="38"/>
      <c r="B1114" s="38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</row>
    <row r="1115" spans="1:43" ht="12.75">
      <c r="A1115" s="38"/>
      <c r="B1115" s="38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</row>
    <row r="1116" spans="1:43" ht="12.75">
      <c r="A1116" s="38"/>
      <c r="B1116" s="38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</row>
    <row r="1117" spans="1:43" ht="12.75">
      <c r="A1117" s="38"/>
      <c r="B1117" s="38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</row>
    <row r="1118" spans="1:43" ht="12.75">
      <c r="A1118" s="38"/>
      <c r="B1118" s="38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</row>
    <row r="1119" spans="1:43" ht="12.75">
      <c r="A1119" s="38"/>
      <c r="B1119" s="38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</row>
    <row r="1120" spans="1:43" ht="12.75">
      <c r="A1120" s="38"/>
      <c r="B1120" s="38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</row>
    <row r="1121" spans="1:43" ht="12.75">
      <c r="A1121" s="38"/>
      <c r="B1121" s="38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</row>
    <row r="1122" spans="1:43" ht="12.75">
      <c r="A1122" s="38"/>
      <c r="B1122" s="38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</row>
    <row r="1123" spans="1:43" ht="12.75">
      <c r="A1123" s="38"/>
      <c r="B1123" s="38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</row>
    <row r="1124" spans="1:43" ht="12.75">
      <c r="A1124" s="38"/>
      <c r="B1124" s="38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</row>
    <row r="1125" spans="1:43" ht="12.75">
      <c r="A1125" s="38"/>
      <c r="B1125" s="38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</row>
    <row r="1126" spans="1:43" ht="12.75">
      <c r="A1126" s="38"/>
      <c r="B1126" s="38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</row>
    <row r="1127" spans="1:43" ht="12.75">
      <c r="A1127" s="38"/>
      <c r="B1127" s="38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</row>
    <row r="1128" spans="1:43" ht="12.75">
      <c r="A1128" s="38"/>
      <c r="B1128" s="38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</row>
    <row r="1129" spans="1:43" ht="12.75">
      <c r="A1129" s="38"/>
      <c r="B1129" s="38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</row>
    <row r="1130" spans="1:43" ht="12.75">
      <c r="A1130" s="38"/>
      <c r="B1130" s="38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</row>
    <row r="1131" spans="1:43" ht="12.75">
      <c r="A1131" s="38"/>
      <c r="B1131" s="38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</row>
    <row r="1132" spans="1:43" ht="12.75">
      <c r="A1132" s="38"/>
      <c r="B1132" s="38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</row>
    <row r="1133" spans="1:43" ht="12.75">
      <c r="A1133" s="38"/>
      <c r="B1133" s="38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</row>
    <row r="1134" spans="1:43" ht="12.75">
      <c r="A1134" s="38"/>
      <c r="B1134" s="38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</row>
    <row r="1135" spans="1:43" ht="12.75">
      <c r="A1135" s="38"/>
      <c r="B1135" s="38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</row>
    <row r="1136" spans="1:43" ht="12.75">
      <c r="A1136" s="38"/>
      <c r="B1136" s="38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</row>
    <row r="1137" spans="1:43" ht="12.75">
      <c r="A1137" s="38"/>
      <c r="B1137" s="38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</row>
    <row r="1138" spans="1:43" ht="12.75">
      <c r="A1138" s="38"/>
      <c r="B1138" s="38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</row>
    <row r="1139" spans="1:43" ht="12.75">
      <c r="A1139" s="38"/>
      <c r="B1139" s="38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</row>
    <row r="1140" spans="1:43" ht="12.75">
      <c r="A1140" s="38"/>
      <c r="B1140" s="38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</row>
    <row r="1141" spans="1:43" ht="12.75">
      <c r="A1141" s="38"/>
      <c r="B1141" s="38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</row>
    <row r="1142" spans="1:43" ht="12.75">
      <c r="A1142" s="38"/>
      <c r="B1142" s="38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</row>
    <row r="1143" spans="1:43" ht="12.75">
      <c r="A1143" s="38"/>
      <c r="B1143" s="38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</row>
    <row r="1144" spans="1:43" ht="12.75">
      <c r="A1144" s="38"/>
      <c r="B1144" s="38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</row>
    <row r="1145" spans="1:43" ht="12.75">
      <c r="A1145" s="38"/>
      <c r="B1145" s="38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</row>
    <row r="1146" spans="1:43" ht="12.75">
      <c r="A1146" s="38"/>
      <c r="B1146" s="38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</row>
    <row r="1147" spans="1:43" ht="12.75">
      <c r="A1147" s="38"/>
      <c r="B1147" s="38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</row>
    <row r="1148" spans="1:43" ht="12.75">
      <c r="A1148" s="38"/>
      <c r="B1148" s="38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</row>
    <row r="1149" spans="1:43" ht="12.75">
      <c r="A1149" s="38"/>
      <c r="B1149" s="38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</row>
    <row r="1150" spans="1:43" ht="12.75">
      <c r="A1150" s="38"/>
      <c r="B1150" s="38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</row>
    <row r="1151" spans="1:43" ht="12.75">
      <c r="A1151" s="38"/>
      <c r="B1151" s="38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</row>
    <row r="1152" spans="1:43" ht="12.75">
      <c r="A1152" s="38"/>
      <c r="B1152" s="38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</row>
    <row r="1153" spans="1:43" ht="12.75">
      <c r="A1153" s="38"/>
      <c r="B1153" s="38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</row>
    <row r="1154" spans="1:43" ht="12.75">
      <c r="A1154" s="38"/>
      <c r="B1154" s="38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</row>
    <row r="1155" spans="1:43" ht="12.75">
      <c r="A1155" s="38"/>
      <c r="B1155" s="38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</row>
    <row r="1156" spans="1:43" ht="12.75">
      <c r="A1156" s="38"/>
      <c r="B1156" s="38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</row>
    <row r="1157" spans="1:43" ht="12.75">
      <c r="A1157" s="38"/>
      <c r="B1157" s="38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</row>
    <row r="1158" spans="1:43" ht="12.75">
      <c r="A1158" s="38"/>
      <c r="B1158" s="38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</row>
    <row r="1159" spans="1:43" ht="12.75">
      <c r="A1159" s="38"/>
      <c r="B1159" s="38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</row>
    <row r="1160" spans="1:43" ht="12.75">
      <c r="A1160" s="38"/>
      <c r="B1160" s="38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</row>
    <row r="1161" spans="1:43" ht="12.75">
      <c r="A1161" s="38"/>
      <c r="B1161" s="38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</row>
    <row r="1162" spans="1:43" ht="12.75">
      <c r="A1162" s="38"/>
      <c r="B1162" s="38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</row>
    <row r="1163" spans="1:43" ht="12.75">
      <c r="A1163" s="38"/>
      <c r="B1163" s="38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</row>
    <row r="1164" spans="1:43" ht="12.75">
      <c r="A1164" s="38"/>
      <c r="B1164" s="38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</row>
    <row r="1165" spans="1:43" ht="12.75">
      <c r="A1165" s="38"/>
      <c r="B1165" s="38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</row>
    <row r="1166" spans="1:43" ht="12.75">
      <c r="A1166" s="38"/>
      <c r="B1166" s="38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</row>
    <row r="1167" spans="1:43" ht="12.75">
      <c r="A1167" s="38"/>
      <c r="B1167" s="38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</row>
    <row r="1168" spans="1:43" ht="12.75">
      <c r="A1168" s="38"/>
      <c r="B1168" s="38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</row>
    <row r="1169" spans="1:43" ht="12.75">
      <c r="A1169" s="38"/>
      <c r="B1169" s="38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</row>
    <row r="1170" spans="1:43" ht="12.75">
      <c r="A1170" s="38"/>
      <c r="B1170" s="38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</row>
    <row r="1171" spans="1:43" ht="12.75">
      <c r="A1171" s="38"/>
      <c r="B1171" s="38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</row>
    <row r="1172" spans="1:43" ht="12.75">
      <c r="A1172" s="38"/>
      <c r="B1172" s="38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</row>
    <row r="1173" spans="1:43" ht="12.75">
      <c r="A1173" s="38"/>
      <c r="B1173" s="38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</row>
    <row r="1174" spans="1:43" ht="12.75">
      <c r="A1174" s="38"/>
      <c r="B1174" s="38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</row>
    <row r="1175" spans="1:43" ht="12.75">
      <c r="A1175" s="38"/>
      <c r="B1175" s="38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</row>
    <row r="1176" spans="1:43" ht="12.75">
      <c r="A1176" s="38"/>
      <c r="B1176" s="38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</row>
    <row r="1177" spans="1:43" ht="12.75">
      <c r="A1177" s="38"/>
      <c r="B1177" s="38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</row>
    <row r="1178" spans="1:43" ht="12.75">
      <c r="A1178" s="38"/>
      <c r="B1178" s="38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</row>
    <row r="1179" spans="1:43" ht="12.75">
      <c r="A1179" s="38"/>
      <c r="B1179" s="38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</row>
    <row r="1180" spans="1:43" ht="12.75">
      <c r="A1180" s="38"/>
      <c r="B1180" s="38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</row>
    <row r="1181" spans="1:43" ht="12.75">
      <c r="A1181" s="38"/>
      <c r="B1181" s="38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</row>
    <row r="1182" spans="1:43" ht="12.75">
      <c r="A1182" s="38"/>
      <c r="B1182" s="38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</row>
    <row r="1183" spans="1:43" ht="12.75">
      <c r="A1183" s="38"/>
      <c r="B1183" s="38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</row>
    <row r="1184" spans="1:43" ht="12.75">
      <c r="A1184" s="38"/>
      <c r="B1184" s="38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</row>
    <row r="1185" spans="1:43" ht="12.75">
      <c r="A1185" s="38"/>
      <c r="B1185" s="38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</row>
    <row r="1186" spans="1:43" ht="12.75">
      <c r="A1186" s="38"/>
      <c r="B1186" s="38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</row>
    <row r="1187" spans="1:43" ht="12.75">
      <c r="A1187" s="38"/>
      <c r="B1187" s="38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</row>
    <row r="1188" spans="1:43" ht="12.75">
      <c r="A1188" s="38"/>
      <c r="B1188" s="38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</row>
    <row r="1189" spans="1:43" ht="12.75">
      <c r="A1189" s="38"/>
      <c r="B1189" s="38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</row>
    <row r="1190" spans="1:43" ht="12.75">
      <c r="A1190" s="38"/>
      <c r="B1190" s="38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</row>
    <row r="1191" spans="1:43" ht="12.75">
      <c r="A1191" s="38"/>
      <c r="B1191" s="38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</row>
    <row r="1192" spans="1:43" ht="12.75">
      <c r="A1192" s="38"/>
      <c r="B1192" s="38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</row>
    <row r="1193" spans="1:43" ht="12.75">
      <c r="A1193" s="38"/>
      <c r="B1193" s="38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</row>
    <row r="1194" spans="1:43" ht="12.75">
      <c r="A1194" s="38"/>
      <c r="B1194" s="38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</row>
    <row r="1195" spans="1:43" ht="12.75">
      <c r="A1195" s="38"/>
      <c r="B1195" s="38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</row>
    <row r="1196" spans="1:43" ht="12.75">
      <c r="A1196" s="38"/>
      <c r="B1196" s="38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</row>
    <row r="1197" spans="1:43" ht="12.75">
      <c r="A1197" s="38"/>
      <c r="B1197" s="38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</row>
    <row r="1198" spans="1:43" ht="12.75">
      <c r="A1198" s="38"/>
      <c r="B1198" s="38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</row>
    <row r="1199" spans="1:43" ht="12.75">
      <c r="A1199" s="38"/>
      <c r="B1199" s="38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</row>
    <row r="1200" spans="1:43" ht="12.75">
      <c r="A1200" s="38"/>
      <c r="B1200" s="38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</row>
    <row r="1201" spans="1:43" ht="12.75">
      <c r="A1201" s="38"/>
      <c r="B1201" s="38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</row>
    <row r="1202" spans="1:43" ht="12.75">
      <c r="A1202" s="38"/>
      <c r="B1202" s="38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</row>
    <row r="1203" spans="1:43" ht="12.75">
      <c r="A1203" s="38"/>
      <c r="B1203" s="38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</row>
    <row r="1204" spans="1:43" ht="12.75">
      <c r="A1204" s="38"/>
      <c r="B1204" s="38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</row>
    <row r="1205" spans="1:43" ht="12.75">
      <c r="A1205" s="38"/>
      <c r="B1205" s="38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</row>
    <row r="1206" spans="1:43" ht="12.75">
      <c r="A1206" s="38"/>
      <c r="B1206" s="38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</row>
    <row r="1207" spans="1:43" ht="12.75">
      <c r="A1207" s="38"/>
      <c r="B1207" s="38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</row>
    <row r="1208" spans="1:43" ht="12.75">
      <c r="A1208" s="38"/>
      <c r="B1208" s="38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</row>
    <row r="1209" spans="1:43" ht="12.75">
      <c r="A1209" s="38"/>
      <c r="B1209" s="38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</row>
    <row r="1210" spans="1:43" ht="12.75">
      <c r="A1210" s="38"/>
      <c r="B1210" s="38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</row>
    <row r="1211" spans="1:43" ht="12.75">
      <c r="A1211" s="38"/>
      <c r="B1211" s="38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</row>
    <row r="1212" spans="1:43" ht="12.75">
      <c r="A1212" s="38"/>
      <c r="B1212" s="38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</row>
    <row r="1213" spans="1:43" ht="12.75">
      <c r="A1213" s="38"/>
      <c r="B1213" s="38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</row>
    <row r="1214" spans="1:43" ht="12.75">
      <c r="A1214" s="38"/>
      <c r="B1214" s="38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</row>
    <row r="1215" spans="1:43" ht="12.75">
      <c r="A1215" s="38"/>
      <c r="B1215" s="38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</row>
    <row r="1216" spans="1:43" ht="12.75">
      <c r="A1216" s="38"/>
      <c r="B1216" s="38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</row>
    <row r="1217" spans="1:43" ht="12.75">
      <c r="A1217" s="38"/>
      <c r="B1217" s="38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</row>
    <row r="1218" spans="1:43" ht="12.75">
      <c r="A1218" s="38"/>
      <c r="B1218" s="38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</row>
    <row r="1219" spans="1:43" ht="12.75">
      <c r="A1219" s="38"/>
      <c r="B1219" s="38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</row>
    <row r="1220" spans="1:43" ht="12.75">
      <c r="A1220" s="38"/>
      <c r="B1220" s="38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</row>
    <row r="1221" spans="1:43" ht="12.75">
      <c r="A1221" s="38"/>
      <c r="B1221" s="38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</row>
    <row r="1222" spans="1:43" ht="12.75">
      <c r="A1222" s="38"/>
      <c r="B1222" s="38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</row>
    <row r="1223" spans="1:43" ht="12.75">
      <c r="A1223" s="38"/>
      <c r="B1223" s="38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</row>
    <row r="1224" spans="1:43" ht="12.75">
      <c r="A1224" s="38"/>
      <c r="B1224" s="38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</row>
    <row r="1225" spans="1:43" ht="12.75">
      <c r="A1225" s="38"/>
      <c r="B1225" s="38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</row>
    <row r="1226" spans="1:43" ht="12.75">
      <c r="A1226" s="38"/>
      <c r="B1226" s="38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</row>
    <row r="1227" spans="1:43" ht="12.75">
      <c r="A1227" s="38"/>
      <c r="B1227" s="38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</row>
    <row r="1228" spans="1:43" ht="12.75">
      <c r="A1228" s="38"/>
      <c r="B1228" s="38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</row>
    <row r="1229" spans="1:43" ht="12.75">
      <c r="A1229" s="38"/>
      <c r="B1229" s="38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</row>
    <row r="1230" spans="1:43" ht="12.75">
      <c r="A1230" s="38"/>
      <c r="B1230" s="38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</row>
    <row r="1231" spans="1:43" ht="12.75">
      <c r="A1231" s="38"/>
      <c r="B1231" s="38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</row>
    <row r="1232" spans="1:43" ht="12.75">
      <c r="A1232" s="38"/>
      <c r="B1232" s="38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</row>
    <row r="1233" spans="1:43" ht="12.75">
      <c r="A1233" s="38"/>
      <c r="B1233" s="38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</row>
    <row r="1234" spans="1:43" ht="12.75">
      <c r="A1234" s="38"/>
      <c r="B1234" s="38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</row>
    <row r="1235" spans="1:43" ht="12.75">
      <c r="A1235" s="38"/>
      <c r="B1235" s="38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</row>
    <row r="1236" spans="1:43" ht="12.75">
      <c r="A1236" s="38"/>
      <c r="B1236" s="38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</row>
    <row r="1237" spans="1:43" ht="12.75">
      <c r="A1237" s="38"/>
      <c r="B1237" s="38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</row>
    <row r="1238" spans="1:43" ht="12.75">
      <c r="A1238" s="38"/>
      <c r="B1238" s="38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</row>
    <row r="1239" spans="1:43" ht="12.75">
      <c r="A1239" s="38"/>
      <c r="B1239" s="38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</row>
    <row r="1240" spans="1:43" ht="12.75">
      <c r="A1240" s="38"/>
      <c r="B1240" s="38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</row>
    <row r="1241" spans="1:43" ht="12.75">
      <c r="A1241" s="38"/>
      <c r="B1241" s="38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</row>
    <row r="1242" spans="1:43" ht="12.75">
      <c r="A1242" s="38"/>
      <c r="B1242" s="38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</row>
    <row r="1243" spans="1:43" ht="12.75">
      <c r="A1243" s="38"/>
      <c r="B1243" s="38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</row>
    <row r="1244" spans="1:43" ht="12.75">
      <c r="A1244" s="38"/>
      <c r="B1244" s="38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</row>
    <row r="1245" spans="1:43" ht="12.75">
      <c r="A1245" s="38"/>
      <c r="B1245" s="38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</row>
    <row r="1246" spans="1:43" ht="12.75">
      <c r="A1246" s="38"/>
      <c r="B1246" s="38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</row>
    <row r="1247" spans="1:43" ht="12.75">
      <c r="A1247" s="38"/>
      <c r="B1247" s="38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</row>
    <row r="1248" spans="1:43" ht="12.75">
      <c r="A1248" s="38"/>
      <c r="B1248" s="38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</row>
    <row r="1249" spans="1:43" ht="12.75">
      <c r="A1249" s="38"/>
      <c r="B1249" s="38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</row>
    <row r="1250" spans="1:43" ht="12.75">
      <c r="A1250" s="38"/>
      <c r="B1250" s="38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</row>
    <row r="1251" spans="1:43" ht="12.75">
      <c r="A1251" s="38"/>
      <c r="B1251" s="38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</row>
    <row r="1252" spans="1:43" ht="12.75">
      <c r="A1252" s="38"/>
      <c r="B1252" s="38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</row>
    <row r="1253" spans="1:43" ht="12.75">
      <c r="A1253" s="38"/>
      <c r="B1253" s="38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</row>
    <row r="1254" spans="1:43" ht="12.75">
      <c r="A1254" s="38"/>
      <c r="B1254" s="38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</row>
    <row r="1255" spans="1:43" ht="12.75">
      <c r="A1255" s="38"/>
      <c r="B1255" s="38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</row>
    <row r="1256" spans="1:43" ht="12.75">
      <c r="A1256" s="38"/>
      <c r="B1256" s="38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</row>
    <row r="1257" spans="1:43" ht="12.75">
      <c r="A1257" s="38"/>
      <c r="B1257" s="38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</row>
    <row r="1258" spans="1:43" ht="12.75">
      <c r="A1258" s="38"/>
      <c r="B1258" s="38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</row>
    <row r="1259" spans="1:43" ht="12.75">
      <c r="A1259" s="38"/>
      <c r="B1259" s="38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</row>
    <row r="1260" spans="1:43" ht="12.75">
      <c r="A1260" s="38"/>
      <c r="B1260" s="38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</row>
    <row r="1261" spans="1:43" ht="12.75">
      <c r="A1261" s="38"/>
      <c r="B1261" s="38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</row>
    <row r="1262" spans="1:43" ht="12.75">
      <c r="A1262" s="38"/>
      <c r="B1262" s="38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</row>
    <row r="1263" spans="1:43" ht="12.75">
      <c r="A1263" s="38"/>
      <c r="B1263" s="38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</row>
    <row r="1264" spans="1:43" ht="12.75">
      <c r="A1264" s="38"/>
      <c r="B1264" s="38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</row>
    <row r="1265" spans="1:43" ht="12.75">
      <c r="A1265" s="38"/>
      <c r="B1265" s="38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</row>
    <row r="1266" spans="1:43" ht="12.75">
      <c r="A1266" s="38"/>
      <c r="B1266" s="38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</row>
    <row r="1267" spans="1:43" ht="12.75">
      <c r="A1267" s="38"/>
      <c r="B1267" s="38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</row>
    <row r="1268" spans="1:43" ht="12.75">
      <c r="A1268" s="38"/>
      <c r="B1268" s="38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</row>
    <row r="1269" spans="1:43" ht="12.75">
      <c r="A1269" s="38"/>
      <c r="B1269" s="38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</row>
    <row r="1270" spans="1:43" ht="12.75">
      <c r="A1270" s="38"/>
      <c r="B1270" s="38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</row>
    <row r="1271" spans="1:43" ht="12.75">
      <c r="A1271" s="38"/>
      <c r="B1271" s="38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</row>
    <row r="1272" spans="1:43" ht="12.75">
      <c r="A1272" s="38"/>
      <c r="B1272" s="38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</row>
    <row r="1273" spans="1:43" ht="12.75">
      <c r="A1273" s="38"/>
      <c r="B1273" s="38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</row>
    <row r="1274" spans="1:43" ht="12.75">
      <c r="A1274" s="38"/>
      <c r="B1274" s="38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</row>
    <row r="1275" spans="1:43" ht="12.75">
      <c r="A1275" s="38"/>
      <c r="B1275" s="38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</row>
    <row r="1276" spans="1:43" ht="12.75">
      <c r="A1276" s="38"/>
      <c r="B1276" s="38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</row>
    <row r="1277" spans="1:43" ht="12.75">
      <c r="A1277" s="38"/>
      <c r="B1277" s="38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</row>
    <row r="1278" spans="1:43" ht="12.75">
      <c r="A1278" s="38"/>
      <c r="B1278" s="38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</row>
    <row r="1279" spans="1:43" ht="12.75">
      <c r="A1279" s="38"/>
      <c r="B1279" s="38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</row>
    <row r="1280" spans="1:43" ht="12.75">
      <c r="A1280" s="38"/>
      <c r="B1280" s="38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</row>
    <row r="1281" spans="1:43" ht="12.75">
      <c r="A1281" s="38"/>
      <c r="B1281" s="38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</row>
    <row r="1282" spans="1:43" ht="12.75">
      <c r="A1282" s="38"/>
      <c r="B1282" s="38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</row>
    <row r="1283" spans="1:43" ht="12.75">
      <c r="A1283" s="38"/>
      <c r="B1283" s="38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</row>
    <row r="1284" spans="1:43" ht="12.75">
      <c r="A1284" s="38"/>
      <c r="B1284" s="38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</row>
    <row r="1285" spans="1:43" ht="12.75">
      <c r="A1285" s="38"/>
      <c r="B1285" s="38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</row>
    <row r="1286" spans="1:43" ht="12.75">
      <c r="A1286" s="38"/>
      <c r="B1286" s="38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</row>
    <row r="1287" spans="1:43" ht="12.75">
      <c r="A1287" s="38"/>
      <c r="B1287" s="38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</row>
    <row r="1288" spans="1:43" ht="12.75">
      <c r="A1288" s="38"/>
      <c r="B1288" s="38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</row>
    <row r="1289" spans="1:43" ht="12.75">
      <c r="A1289" s="38"/>
      <c r="B1289" s="38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</row>
    <row r="1290" spans="1:43" ht="12.75">
      <c r="A1290" s="38"/>
      <c r="B1290" s="38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</row>
    <row r="1291" spans="1:43" ht="12.75">
      <c r="A1291" s="38"/>
      <c r="B1291" s="38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</row>
    <row r="1292" spans="1:43" ht="12.75">
      <c r="A1292" s="38"/>
      <c r="B1292" s="38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</row>
    <row r="1293" spans="1:43" ht="12.75">
      <c r="A1293" s="38"/>
      <c r="B1293" s="38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</row>
    <row r="1294" spans="1:43" ht="12.75">
      <c r="A1294" s="38"/>
      <c r="B1294" s="38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</row>
    <row r="1295" spans="1:43" ht="12.75">
      <c r="A1295" s="38"/>
      <c r="B1295" s="38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</row>
    <row r="1296" spans="1:43" ht="12.75">
      <c r="A1296" s="38"/>
      <c r="B1296" s="38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</row>
    <row r="1297" spans="1:43" ht="12.75">
      <c r="A1297" s="38"/>
      <c r="B1297" s="38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</row>
    <row r="1298" spans="1:43" ht="12.75">
      <c r="A1298" s="38"/>
      <c r="B1298" s="38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</row>
    <row r="1299" spans="1:43" ht="12.75">
      <c r="A1299" s="38"/>
      <c r="B1299" s="38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</row>
    <row r="1300" spans="1:43" ht="12.75">
      <c r="A1300" s="38"/>
      <c r="B1300" s="38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</row>
    <row r="1301" spans="1:43" ht="12.75">
      <c r="A1301" s="38"/>
      <c r="B1301" s="38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</row>
    <row r="1302" spans="1:43" ht="12.75">
      <c r="A1302" s="38"/>
      <c r="B1302" s="38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</row>
    <row r="1303" spans="1:43" ht="12.75">
      <c r="A1303" s="38"/>
      <c r="B1303" s="38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</row>
    <row r="1304" spans="1:43" ht="12.75">
      <c r="A1304" s="38"/>
      <c r="B1304" s="38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</row>
    <row r="1305" spans="1:43" ht="12.75">
      <c r="A1305" s="38"/>
      <c r="B1305" s="38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</row>
    <row r="1306" spans="1:43" ht="12.75">
      <c r="A1306" s="38"/>
      <c r="B1306" s="38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</row>
    <row r="1307" spans="1:43" ht="12.75">
      <c r="A1307" s="38"/>
      <c r="B1307" s="38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</row>
    <row r="1308" spans="1:43" ht="12.75">
      <c r="A1308" s="38"/>
      <c r="B1308" s="38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</row>
    <row r="1309" spans="1:43" ht="12.75">
      <c r="A1309" s="38"/>
      <c r="B1309" s="38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</row>
    <row r="1310" spans="1:43" ht="12.75">
      <c r="A1310" s="38"/>
      <c r="B1310" s="38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</row>
  </sheetData>
  <sheetProtection sheet="1"/>
  <printOptions horizontalCentered="1"/>
  <pageMargins left="0" right="0" top="0.7874015748031497" bottom="0.3937007874015748" header="0.5905511811023623" footer="0.1968503937007874"/>
  <pageSetup fitToWidth="2" horizontalDpi="600" verticalDpi="600" orientation="landscape" paperSize="9" scale="78" r:id="rId1"/>
  <headerFooter alignWithMargins="0">
    <oddHeader>&amp;L&amp;F&amp;R&amp;A</oddHeader>
    <oddFooter>&amp;LШаблон финансового плана разработан Санкт-Петербургским Фондом развития бизнеса (www.fbd.spb.ru)</oddFooter>
  </headerFooter>
  <colBreaks count="1" manualBreakCount="1">
    <brk id="14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3" sqref="K53"/>
    </sheetView>
  </sheetViews>
  <sheetFormatPr defaultColWidth="9.00390625" defaultRowHeight="12.75"/>
  <cols>
    <col min="1" max="1" width="3.75390625" style="52" customWidth="1"/>
    <col min="2" max="2" width="26.00390625" style="53" customWidth="1"/>
    <col min="3" max="3" width="9.75390625" style="52" customWidth="1"/>
    <col min="4" max="4" width="10.375" style="52" customWidth="1"/>
    <col min="5" max="5" width="9.75390625" style="52" customWidth="1"/>
    <col min="6" max="6" width="10.625" style="52" customWidth="1"/>
    <col min="7" max="15" width="9.75390625" style="52" customWidth="1"/>
    <col min="16" max="16" width="10.375" style="52" customWidth="1"/>
    <col min="17" max="17" width="9.75390625" style="52" customWidth="1"/>
    <col min="18" max="18" width="10.625" style="52" customWidth="1"/>
    <col min="19" max="28" width="9.75390625" style="52" customWidth="1"/>
    <col min="29" max="16384" width="9.125" style="53" customWidth="1"/>
  </cols>
  <sheetData>
    <row r="1" spans="3:21" ht="27.75" customHeight="1">
      <c r="C1" s="1" t="s">
        <v>92</v>
      </c>
      <c r="D1" s="54"/>
      <c r="E1" s="54"/>
      <c r="F1" s="54"/>
      <c r="G1" s="54"/>
      <c r="H1" s="54"/>
      <c r="I1" s="54"/>
      <c r="J1" s="1"/>
      <c r="P1" s="1" t="s">
        <v>93</v>
      </c>
      <c r="Q1" s="54"/>
      <c r="R1" s="54"/>
      <c r="S1" s="54"/>
      <c r="T1" s="54"/>
      <c r="U1" s="54"/>
    </row>
    <row r="2" spans="1:28" s="55" customFormat="1" ht="24">
      <c r="A2" s="85" t="s">
        <v>5</v>
      </c>
      <c r="B2" s="86" t="s">
        <v>6</v>
      </c>
      <c r="C2" s="85">
        <f>'Исходные данные'!B8</f>
        <v>0</v>
      </c>
      <c r="D2" s="85">
        <f>'Исходные данные'!C9</f>
        <v>1</v>
      </c>
      <c r="E2" s="85">
        <f>'Исходные данные'!D9</f>
        <v>2</v>
      </c>
      <c r="F2" s="85">
        <f>'Исходные данные'!E9</f>
        <v>3</v>
      </c>
      <c r="G2" s="85">
        <f>'Исходные данные'!F9</f>
        <v>4</v>
      </c>
      <c r="H2" s="85">
        <f>'Исходные данные'!G9</f>
        <v>5</v>
      </c>
      <c r="I2" s="85">
        <f>'Исходные данные'!H9</f>
        <v>6</v>
      </c>
      <c r="J2" s="85">
        <f>'Исходные данные'!I9</f>
        <v>7</v>
      </c>
      <c r="K2" s="85">
        <f>'Исходные данные'!J9</f>
        <v>8</v>
      </c>
      <c r="L2" s="85">
        <f>'Исходные данные'!K9</f>
        <v>9</v>
      </c>
      <c r="M2" s="85">
        <f>'Исходные данные'!L9</f>
        <v>10</v>
      </c>
      <c r="N2" s="85">
        <f>'Исходные данные'!M9</f>
        <v>11</v>
      </c>
      <c r="O2" s="85">
        <f>'Исходные данные'!N9</f>
        <v>12</v>
      </c>
      <c r="P2" s="85">
        <f>'Исходные данные'!O9</f>
        <v>13</v>
      </c>
      <c r="Q2" s="85">
        <f>'Исходные данные'!P9</f>
        <v>14</v>
      </c>
      <c r="R2" s="85">
        <f>'Исходные данные'!Q9</f>
        <v>15</v>
      </c>
      <c r="S2" s="85">
        <f>'Исходные данные'!R9</f>
        <v>16</v>
      </c>
      <c r="T2" s="85">
        <f>'Исходные данные'!S9</f>
        <v>17</v>
      </c>
      <c r="U2" s="85">
        <f>'Исходные данные'!T9</f>
        <v>18</v>
      </c>
      <c r="V2" s="85">
        <f>'Исходные данные'!U9</f>
        <v>19</v>
      </c>
      <c r="W2" s="85">
        <f>'Исходные данные'!V9</f>
        <v>20</v>
      </c>
      <c r="X2" s="85">
        <f>'Исходные данные'!W9</f>
        <v>21</v>
      </c>
      <c r="Y2" s="85">
        <f>'Исходные данные'!X9</f>
        <v>22</v>
      </c>
      <c r="Z2" s="85">
        <f>'Исходные данные'!Y9</f>
        <v>23</v>
      </c>
      <c r="AA2" s="85">
        <f>'Исходные данные'!Z9</f>
        <v>24</v>
      </c>
      <c r="AB2" s="87" t="s">
        <v>21</v>
      </c>
    </row>
    <row r="3" spans="1:28" s="55" customFormat="1" ht="24">
      <c r="A3" s="85" t="s">
        <v>17</v>
      </c>
      <c r="B3" s="88" t="s">
        <v>22</v>
      </c>
      <c r="C3" s="89">
        <v>0</v>
      </c>
      <c r="D3" s="89">
        <f>C28</f>
        <v>0</v>
      </c>
      <c r="E3" s="89">
        <f aca="true" t="shared" si="0" ref="E3:AA3">D28</f>
        <v>0</v>
      </c>
      <c r="F3" s="89">
        <f t="shared" si="0"/>
        <v>0</v>
      </c>
      <c r="G3" s="89">
        <f t="shared" si="0"/>
        <v>0</v>
      </c>
      <c r="H3" s="89">
        <f t="shared" si="0"/>
        <v>0</v>
      </c>
      <c r="I3" s="89">
        <f t="shared" si="0"/>
        <v>0</v>
      </c>
      <c r="J3" s="89">
        <f t="shared" si="0"/>
        <v>0</v>
      </c>
      <c r="K3" s="89">
        <f t="shared" si="0"/>
        <v>0</v>
      </c>
      <c r="L3" s="89">
        <f t="shared" si="0"/>
        <v>0</v>
      </c>
      <c r="M3" s="89">
        <f t="shared" si="0"/>
        <v>0</v>
      </c>
      <c r="N3" s="89">
        <f t="shared" si="0"/>
        <v>0</v>
      </c>
      <c r="O3" s="89">
        <f t="shared" si="0"/>
        <v>0</v>
      </c>
      <c r="P3" s="89">
        <f t="shared" si="0"/>
        <v>0</v>
      </c>
      <c r="Q3" s="89">
        <f t="shared" si="0"/>
        <v>0</v>
      </c>
      <c r="R3" s="89">
        <f t="shared" si="0"/>
        <v>0</v>
      </c>
      <c r="S3" s="89">
        <f t="shared" si="0"/>
        <v>0</v>
      </c>
      <c r="T3" s="89">
        <f t="shared" si="0"/>
        <v>0</v>
      </c>
      <c r="U3" s="89">
        <f t="shared" si="0"/>
        <v>0</v>
      </c>
      <c r="V3" s="89">
        <f t="shared" si="0"/>
        <v>0</v>
      </c>
      <c r="W3" s="89">
        <f t="shared" si="0"/>
        <v>0</v>
      </c>
      <c r="X3" s="89">
        <f t="shared" si="0"/>
        <v>0</v>
      </c>
      <c r="Y3" s="89">
        <f t="shared" si="0"/>
        <v>0</v>
      </c>
      <c r="Z3" s="89">
        <f t="shared" si="0"/>
        <v>0</v>
      </c>
      <c r="AA3" s="89">
        <f t="shared" si="0"/>
        <v>0</v>
      </c>
      <c r="AB3" s="89"/>
    </row>
    <row r="4" spans="1:28" ht="34.5" customHeight="1">
      <c r="A4" s="85" t="s">
        <v>8</v>
      </c>
      <c r="B4" s="88" t="s">
        <v>23</v>
      </c>
      <c r="C4" s="89">
        <f>'Исходные данные'!B11</f>
        <v>0</v>
      </c>
      <c r="D4" s="89">
        <f>'Исходные данные'!C11</f>
        <v>0</v>
      </c>
      <c r="E4" s="89">
        <f>'Исходные данные'!D11</f>
        <v>0</v>
      </c>
      <c r="F4" s="89">
        <f>'Исходные данные'!E11</f>
        <v>0</v>
      </c>
      <c r="G4" s="89">
        <f>'Исходные данные'!F11</f>
        <v>0</v>
      </c>
      <c r="H4" s="89">
        <f>'Исходные данные'!G11</f>
        <v>0</v>
      </c>
      <c r="I4" s="89">
        <f>'Исходные данные'!H11</f>
        <v>0</v>
      </c>
      <c r="J4" s="89">
        <f>'Исходные данные'!I11</f>
        <v>0</v>
      </c>
      <c r="K4" s="89">
        <f>'Исходные данные'!J11</f>
        <v>0</v>
      </c>
      <c r="L4" s="89">
        <f>'Исходные данные'!K11</f>
        <v>0</v>
      </c>
      <c r="M4" s="89">
        <f>'Исходные данные'!L11</f>
        <v>0</v>
      </c>
      <c r="N4" s="89">
        <f>'Исходные данные'!M11</f>
        <v>0</v>
      </c>
      <c r="O4" s="89">
        <f>'Исходные данные'!N11</f>
        <v>0</v>
      </c>
      <c r="P4" s="89">
        <f>'Исходные данные'!O11</f>
        <v>0</v>
      </c>
      <c r="Q4" s="89">
        <f>'Исходные данные'!P11</f>
        <v>0</v>
      </c>
      <c r="R4" s="89">
        <f>'Исходные данные'!Q11</f>
        <v>0</v>
      </c>
      <c r="S4" s="89">
        <f>'Исходные данные'!R11</f>
        <v>0</v>
      </c>
      <c r="T4" s="89">
        <f>'Исходные данные'!S11</f>
        <v>0</v>
      </c>
      <c r="U4" s="89">
        <f>'Исходные данные'!T11</f>
        <v>0</v>
      </c>
      <c r="V4" s="89">
        <f>'Исходные данные'!U11</f>
        <v>0</v>
      </c>
      <c r="W4" s="89">
        <f>'Исходные данные'!V11</f>
        <v>0</v>
      </c>
      <c r="X4" s="89">
        <f>'Исходные данные'!W11</f>
        <v>0</v>
      </c>
      <c r="Y4" s="89">
        <f>'Исходные данные'!X11</f>
        <v>0</v>
      </c>
      <c r="Z4" s="89">
        <f>'Исходные данные'!Y11</f>
        <v>0</v>
      </c>
      <c r="AA4" s="89">
        <f>'Исходные данные'!Z11</f>
        <v>0</v>
      </c>
      <c r="AB4" s="89">
        <f>SUM(C4:AA4)</f>
        <v>0</v>
      </c>
    </row>
    <row r="5" spans="1:28" ht="12">
      <c r="A5" s="85" t="s">
        <v>9</v>
      </c>
      <c r="B5" s="88" t="s">
        <v>24</v>
      </c>
      <c r="C5" s="89">
        <f>'Исходные данные'!B18</f>
        <v>0</v>
      </c>
      <c r="D5" s="89">
        <f>'Исходные данные'!C18</f>
        <v>0</v>
      </c>
      <c r="E5" s="89">
        <f>'Исходные данные'!D18</f>
        <v>0</v>
      </c>
      <c r="F5" s="89">
        <f>'Исходные данные'!E18</f>
        <v>0</v>
      </c>
      <c r="G5" s="89">
        <f>'Исходные данные'!F18</f>
        <v>0</v>
      </c>
      <c r="H5" s="89">
        <f>'Исходные данные'!G18</f>
        <v>0</v>
      </c>
      <c r="I5" s="89">
        <f>'Исходные данные'!H18</f>
        <v>0</v>
      </c>
      <c r="J5" s="89">
        <f>'Исходные данные'!I18</f>
        <v>0</v>
      </c>
      <c r="K5" s="89">
        <f>'Исходные данные'!J18</f>
        <v>0</v>
      </c>
      <c r="L5" s="89">
        <f>'Исходные данные'!K18</f>
        <v>0</v>
      </c>
      <c r="M5" s="89">
        <f>'Исходные данные'!L18</f>
        <v>0</v>
      </c>
      <c r="N5" s="89">
        <f>'Исходные данные'!M18</f>
        <v>0</v>
      </c>
      <c r="O5" s="89">
        <f>'Исходные данные'!N18</f>
        <v>0</v>
      </c>
      <c r="P5" s="89">
        <f>'Исходные данные'!O18</f>
        <v>0</v>
      </c>
      <c r="Q5" s="89">
        <f>'Исходные данные'!P18</f>
        <v>0</v>
      </c>
      <c r="R5" s="89">
        <f>'Исходные данные'!Q18</f>
        <v>0</v>
      </c>
      <c r="S5" s="89">
        <f>'Исходные данные'!R18</f>
        <v>0</v>
      </c>
      <c r="T5" s="89">
        <f>'Исходные данные'!S18</f>
        <v>0</v>
      </c>
      <c r="U5" s="89">
        <f>'Исходные данные'!T18</f>
        <v>0</v>
      </c>
      <c r="V5" s="89">
        <f>'Исходные данные'!U18</f>
        <v>0</v>
      </c>
      <c r="W5" s="89">
        <f>'Исходные данные'!V18</f>
        <v>0</v>
      </c>
      <c r="X5" s="89">
        <f>'Исходные данные'!W18</f>
        <v>0</v>
      </c>
      <c r="Y5" s="89">
        <f>'Исходные данные'!X18</f>
        <v>0</v>
      </c>
      <c r="Z5" s="89">
        <f>'Исходные данные'!Y18</f>
        <v>0</v>
      </c>
      <c r="AA5" s="89">
        <f>'Исходные данные'!Z18</f>
        <v>0</v>
      </c>
      <c r="AB5" s="89">
        <f aca="true" t="shared" si="1" ref="AB5:AB27">SUM(C5:AA5)</f>
        <v>0</v>
      </c>
    </row>
    <row r="6" spans="1:28" s="55" customFormat="1" ht="12">
      <c r="A6" s="85" t="s">
        <v>10</v>
      </c>
      <c r="B6" s="88" t="s">
        <v>25</v>
      </c>
      <c r="C6" s="89">
        <f aca="true" t="shared" si="2" ref="C6:AA6">C4+C5</f>
        <v>0</v>
      </c>
      <c r="D6" s="89">
        <f t="shared" si="2"/>
        <v>0</v>
      </c>
      <c r="E6" s="89">
        <f t="shared" si="2"/>
        <v>0</v>
      </c>
      <c r="F6" s="89">
        <f t="shared" si="2"/>
        <v>0</v>
      </c>
      <c r="G6" s="89">
        <f t="shared" si="2"/>
        <v>0</v>
      </c>
      <c r="H6" s="89">
        <f t="shared" si="2"/>
        <v>0</v>
      </c>
      <c r="I6" s="89">
        <f t="shared" si="2"/>
        <v>0</v>
      </c>
      <c r="J6" s="89">
        <f t="shared" si="2"/>
        <v>0</v>
      </c>
      <c r="K6" s="89">
        <f t="shared" si="2"/>
        <v>0</v>
      </c>
      <c r="L6" s="89">
        <f t="shared" si="2"/>
        <v>0</v>
      </c>
      <c r="M6" s="89">
        <f t="shared" si="2"/>
        <v>0</v>
      </c>
      <c r="N6" s="89">
        <f t="shared" si="2"/>
        <v>0</v>
      </c>
      <c r="O6" s="89">
        <f t="shared" si="2"/>
        <v>0</v>
      </c>
      <c r="P6" s="89">
        <f t="shared" si="2"/>
        <v>0</v>
      </c>
      <c r="Q6" s="89">
        <f t="shared" si="2"/>
        <v>0</v>
      </c>
      <c r="R6" s="89">
        <f t="shared" si="2"/>
        <v>0</v>
      </c>
      <c r="S6" s="89">
        <f t="shared" si="2"/>
        <v>0</v>
      </c>
      <c r="T6" s="89">
        <f t="shared" si="2"/>
        <v>0</v>
      </c>
      <c r="U6" s="89">
        <f t="shared" si="2"/>
        <v>0</v>
      </c>
      <c r="V6" s="89">
        <f t="shared" si="2"/>
        <v>0</v>
      </c>
      <c r="W6" s="89">
        <f t="shared" si="2"/>
        <v>0</v>
      </c>
      <c r="X6" s="89">
        <f t="shared" si="2"/>
        <v>0</v>
      </c>
      <c r="Y6" s="89">
        <f t="shared" si="2"/>
        <v>0</v>
      </c>
      <c r="Z6" s="89">
        <f t="shared" si="2"/>
        <v>0</v>
      </c>
      <c r="AA6" s="89">
        <f t="shared" si="2"/>
        <v>0</v>
      </c>
      <c r="AB6" s="89">
        <f t="shared" si="1"/>
        <v>0</v>
      </c>
    </row>
    <row r="7" spans="1:28" ht="36">
      <c r="A7" s="85" t="s">
        <v>11</v>
      </c>
      <c r="B7" s="88" t="s">
        <v>26</v>
      </c>
      <c r="C7" s="89">
        <f aca="true" t="shared" si="3" ref="C7:AA7">SUM(C8:C9)</f>
        <v>0</v>
      </c>
      <c r="D7" s="89">
        <f t="shared" si="3"/>
        <v>0</v>
      </c>
      <c r="E7" s="89">
        <f t="shared" si="3"/>
        <v>0</v>
      </c>
      <c r="F7" s="89">
        <f t="shared" si="3"/>
        <v>0</v>
      </c>
      <c r="G7" s="89">
        <f t="shared" si="3"/>
        <v>0</v>
      </c>
      <c r="H7" s="89">
        <f t="shared" si="3"/>
        <v>0</v>
      </c>
      <c r="I7" s="89">
        <f t="shared" si="3"/>
        <v>0</v>
      </c>
      <c r="J7" s="89">
        <f t="shared" si="3"/>
        <v>0</v>
      </c>
      <c r="K7" s="89">
        <f t="shared" si="3"/>
        <v>0</v>
      </c>
      <c r="L7" s="89">
        <f t="shared" si="3"/>
        <v>0</v>
      </c>
      <c r="M7" s="89">
        <f t="shared" si="3"/>
        <v>0</v>
      </c>
      <c r="N7" s="89">
        <f t="shared" si="3"/>
        <v>0</v>
      </c>
      <c r="O7" s="89">
        <f t="shared" si="3"/>
        <v>0</v>
      </c>
      <c r="P7" s="89">
        <f t="shared" si="3"/>
        <v>0</v>
      </c>
      <c r="Q7" s="89">
        <f t="shared" si="3"/>
        <v>0</v>
      </c>
      <c r="R7" s="89">
        <f t="shared" si="3"/>
        <v>0</v>
      </c>
      <c r="S7" s="89">
        <f t="shared" si="3"/>
        <v>0</v>
      </c>
      <c r="T7" s="89">
        <f t="shared" si="3"/>
        <v>0</v>
      </c>
      <c r="U7" s="89">
        <f t="shared" si="3"/>
        <v>0</v>
      </c>
      <c r="V7" s="89">
        <f t="shared" si="3"/>
        <v>0</v>
      </c>
      <c r="W7" s="89">
        <f t="shared" si="3"/>
        <v>0</v>
      </c>
      <c r="X7" s="89">
        <f t="shared" si="3"/>
        <v>0</v>
      </c>
      <c r="Y7" s="89">
        <f t="shared" si="3"/>
        <v>0</v>
      </c>
      <c r="Z7" s="89">
        <f t="shared" si="3"/>
        <v>0</v>
      </c>
      <c r="AA7" s="89">
        <f t="shared" si="3"/>
        <v>0</v>
      </c>
      <c r="AB7" s="89">
        <f t="shared" si="1"/>
        <v>0</v>
      </c>
    </row>
    <row r="8" spans="1:28" s="56" customFormat="1" ht="12">
      <c r="A8" s="86"/>
      <c r="B8" s="90" t="s">
        <v>78</v>
      </c>
      <c r="C8" s="89">
        <f>SUM('Исходные данные'!B34:B35)</f>
        <v>0</v>
      </c>
      <c r="D8" s="89">
        <f>SUM('Исходные данные'!C34:C35)</f>
        <v>0</v>
      </c>
      <c r="E8" s="89">
        <f>SUM('Исходные данные'!D34:D35)</f>
        <v>0</v>
      </c>
      <c r="F8" s="89">
        <f>SUM('Исходные данные'!E34:E35)</f>
        <v>0</v>
      </c>
      <c r="G8" s="89">
        <f>SUM('Исходные данные'!F34:F35)</f>
        <v>0</v>
      </c>
      <c r="H8" s="89">
        <f>SUM('Исходные данные'!G34:G35)</f>
        <v>0</v>
      </c>
      <c r="I8" s="89">
        <f>SUM('Исходные данные'!H34:H35)</f>
        <v>0</v>
      </c>
      <c r="J8" s="89">
        <f>SUM('Исходные данные'!I34:I35)</f>
        <v>0</v>
      </c>
      <c r="K8" s="89">
        <f>SUM('Исходные данные'!J34:J35)</f>
        <v>0</v>
      </c>
      <c r="L8" s="89">
        <f>SUM('Исходные данные'!K34:K35)</f>
        <v>0</v>
      </c>
      <c r="M8" s="89">
        <f>SUM('Исходные данные'!L34:L35)</f>
        <v>0</v>
      </c>
      <c r="N8" s="89">
        <f>SUM('Исходные данные'!M34:M35)</f>
        <v>0</v>
      </c>
      <c r="O8" s="89">
        <f>SUM('Исходные данные'!N34:N35)</f>
        <v>0</v>
      </c>
      <c r="P8" s="89">
        <f>SUM('Исходные данные'!O34:O35)</f>
        <v>0</v>
      </c>
      <c r="Q8" s="89">
        <f>SUM('Исходные данные'!P34:P35)</f>
        <v>0</v>
      </c>
      <c r="R8" s="89">
        <f>SUM('Исходные данные'!Q34:Q35)</f>
        <v>0</v>
      </c>
      <c r="S8" s="89">
        <f>SUM('Исходные данные'!R34:R35)</f>
        <v>0</v>
      </c>
      <c r="T8" s="89">
        <f>SUM('Исходные данные'!S34:S35)</f>
        <v>0</v>
      </c>
      <c r="U8" s="89">
        <f>SUM('Исходные данные'!T34:T35)</f>
        <v>0</v>
      </c>
      <c r="V8" s="89">
        <f>SUM('Исходные данные'!U34:U35)</f>
        <v>0</v>
      </c>
      <c r="W8" s="89">
        <f>SUM('Исходные данные'!V34:V35)</f>
        <v>0</v>
      </c>
      <c r="X8" s="89">
        <f>SUM('Исходные данные'!W34:W35)</f>
        <v>0</v>
      </c>
      <c r="Y8" s="89">
        <f>SUM('Исходные данные'!X34:X35)</f>
        <v>0</v>
      </c>
      <c r="Z8" s="89">
        <f>SUM('Исходные данные'!Y34:Y35)</f>
        <v>0</v>
      </c>
      <c r="AA8" s="89">
        <f>SUM('Исходные данные'!Z34:Z35)</f>
        <v>0</v>
      </c>
      <c r="AB8" s="89">
        <f t="shared" si="1"/>
        <v>0</v>
      </c>
    </row>
    <row r="9" spans="1:28" s="56" customFormat="1" ht="24">
      <c r="A9" s="86"/>
      <c r="B9" s="90" t="s">
        <v>27</v>
      </c>
      <c r="C9" s="89">
        <f>IF(D2=1,'Исходные данные'!B32,0)</f>
        <v>0</v>
      </c>
      <c r="D9" s="89">
        <f>IF(E2=1,'Исходные данные'!C32,0)</f>
        <v>0</v>
      </c>
      <c r="E9" s="89">
        <f>IF(F2=1,'Исходные данные'!D32,0)</f>
        <v>0</v>
      </c>
      <c r="F9" s="89">
        <f>IF(G2=1,'Исходные данные'!E32,0)</f>
        <v>0</v>
      </c>
      <c r="G9" s="89">
        <f>IF(H2=1,'Исходные данные'!F32,0)</f>
        <v>0</v>
      </c>
      <c r="H9" s="89">
        <f>IF(I2=1,'Исходные данные'!G32,0)</f>
        <v>0</v>
      </c>
      <c r="I9" s="89">
        <f>IF(J2=1,'Исходные данные'!H32,0)</f>
        <v>0</v>
      </c>
      <c r="J9" s="89">
        <f>IF(K2=1,'Исходные данные'!I32,0)</f>
        <v>0</v>
      </c>
      <c r="K9" s="89">
        <f>IF(L2=1,'Исходные данные'!J32,0)</f>
        <v>0</v>
      </c>
      <c r="L9" s="89">
        <f>IF(M2=1,'Исходные данные'!K32,0)</f>
        <v>0</v>
      </c>
      <c r="M9" s="89">
        <f>IF(N2=1,'Исходные данные'!L32,0)</f>
        <v>0</v>
      </c>
      <c r="N9" s="89">
        <f>IF(O2=1,'Исходные данные'!M32,0)</f>
        <v>0</v>
      </c>
      <c r="O9" s="89">
        <f>IF(P2=1,'Исходные данные'!N32,0)</f>
        <v>0</v>
      </c>
      <c r="P9" s="89">
        <f>IF(Q2=1,'Исходные данные'!O32,0)</f>
        <v>0</v>
      </c>
      <c r="Q9" s="89">
        <f>IF(R2=1,'Исходные данные'!P32,0)</f>
        <v>0</v>
      </c>
      <c r="R9" s="89">
        <f>IF(S2=1,'Исходные данные'!Q32,0)</f>
        <v>0</v>
      </c>
      <c r="S9" s="89">
        <f>IF(T2=1,'Исходные данные'!R32,0)</f>
        <v>0</v>
      </c>
      <c r="T9" s="89">
        <f>IF(U2=1,'Исходные данные'!S32,0)</f>
        <v>0</v>
      </c>
      <c r="U9" s="89">
        <f>IF(V2=1,'Исходные данные'!T32,0)</f>
        <v>0</v>
      </c>
      <c r="V9" s="89">
        <f>IF(W2=1,'Исходные данные'!U32,0)</f>
        <v>0</v>
      </c>
      <c r="W9" s="89">
        <f>IF(X2=1,'Исходные данные'!V32,0)</f>
        <v>0</v>
      </c>
      <c r="X9" s="89">
        <f>IF(Y2=1,'Исходные данные'!W32,0)</f>
        <v>0</v>
      </c>
      <c r="Y9" s="89">
        <f>IF(Z2=1,'Исходные данные'!X32,0)</f>
        <v>0</v>
      </c>
      <c r="Z9" s="89">
        <f>IF(AA2=1,'Исходные данные'!Y32,0)</f>
        <v>0</v>
      </c>
      <c r="AA9" s="89">
        <f>IF(AB2=1,'Исходные данные'!Z32,0)</f>
        <v>0</v>
      </c>
      <c r="AB9" s="89">
        <f t="shared" si="1"/>
        <v>0</v>
      </c>
    </row>
    <row r="10" spans="1:28" ht="24">
      <c r="A10" s="85" t="s">
        <v>12</v>
      </c>
      <c r="B10" s="88" t="s">
        <v>28</v>
      </c>
      <c r="C10" s="89">
        <f aca="true" t="shared" si="4" ref="C10:AA10">SUM(C11:C13)</f>
        <v>0</v>
      </c>
      <c r="D10" s="89">
        <f t="shared" si="4"/>
        <v>0</v>
      </c>
      <c r="E10" s="89">
        <f t="shared" si="4"/>
        <v>0</v>
      </c>
      <c r="F10" s="89">
        <f t="shared" si="4"/>
        <v>0</v>
      </c>
      <c r="G10" s="89">
        <f t="shared" si="4"/>
        <v>0</v>
      </c>
      <c r="H10" s="89">
        <f t="shared" si="4"/>
        <v>0</v>
      </c>
      <c r="I10" s="89">
        <f t="shared" si="4"/>
        <v>0</v>
      </c>
      <c r="J10" s="89">
        <f t="shared" si="4"/>
        <v>0</v>
      </c>
      <c r="K10" s="89">
        <f t="shared" si="4"/>
        <v>0</v>
      </c>
      <c r="L10" s="89">
        <f t="shared" si="4"/>
        <v>0</v>
      </c>
      <c r="M10" s="89">
        <f t="shared" si="4"/>
        <v>0</v>
      </c>
      <c r="N10" s="89">
        <f t="shared" si="4"/>
        <v>0</v>
      </c>
      <c r="O10" s="89">
        <f t="shared" si="4"/>
        <v>0</v>
      </c>
      <c r="P10" s="89">
        <f t="shared" si="4"/>
        <v>0</v>
      </c>
      <c r="Q10" s="89">
        <f t="shared" si="4"/>
        <v>0</v>
      </c>
      <c r="R10" s="89">
        <f t="shared" si="4"/>
        <v>0</v>
      </c>
      <c r="S10" s="89">
        <f t="shared" si="4"/>
        <v>0</v>
      </c>
      <c r="T10" s="89">
        <f t="shared" si="4"/>
        <v>0</v>
      </c>
      <c r="U10" s="89">
        <f t="shared" si="4"/>
        <v>0</v>
      </c>
      <c r="V10" s="89">
        <f t="shared" si="4"/>
        <v>0</v>
      </c>
      <c r="W10" s="89">
        <f t="shared" si="4"/>
        <v>0</v>
      </c>
      <c r="X10" s="89">
        <f t="shared" si="4"/>
        <v>0</v>
      </c>
      <c r="Y10" s="89">
        <f t="shared" si="4"/>
        <v>0</v>
      </c>
      <c r="Z10" s="89">
        <f t="shared" si="4"/>
        <v>0</v>
      </c>
      <c r="AA10" s="89">
        <f t="shared" si="4"/>
        <v>0</v>
      </c>
      <c r="AB10" s="89">
        <f t="shared" si="1"/>
        <v>0</v>
      </c>
    </row>
    <row r="11" spans="1:28" s="56" customFormat="1" ht="12">
      <c r="A11" s="86"/>
      <c r="B11" s="90" t="s">
        <v>113</v>
      </c>
      <c r="C11" s="89">
        <f>'Исходные данные'!B21</f>
        <v>0</v>
      </c>
      <c r="D11" s="89">
        <f>'Исходные данные'!C21</f>
        <v>0</v>
      </c>
      <c r="E11" s="89">
        <f>'Исходные данные'!D21</f>
        <v>0</v>
      </c>
      <c r="F11" s="89">
        <f>'Исходные данные'!E21</f>
        <v>0</v>
      </c>
      <c r="G11" s="89">
        <f>'Исходные данные'!F21</f>
        <v>0</v>
      </c>
      <c r="H11" s="89">
        <f>'Исходные данные'!G21</f>
        <v>0</v>
      </c>
      <c r="I11" s="89">
        <f>'Исходные данные'!H21</f>
        <v>0</v>
      </c>
      <c r="J11" s="89">
        <f>'Исходные данные'!I21</f>
        <v>0</v>
      </c>
      <c r="K11" s="89">
        <f>'Исходные данные'!J21</f>
        <v>0</v>
      </c>
      <c r="L11" s="89">
        <f>'Исходные данные'!K21</f>
        <v>0</v>
      </c>
      <c r="M11" s="89">
        <f>'Исходные данные'!L21</f>
        <v>0</v>
      </c>
      <c r="N11" s="89">
        <f>'Исходные данные'!M21</f>
        <v>0</v>
      </c>
      <c r="O11" s="89">
        <f>'Исходные данные'!N21</f>
        <v>0</v>
      </c>
      <c r="P11" s="89">
        <f>'Исходные данные'!O21</f>
        <v>0</v>
      </c>
      <c r="Q11" s="89">
        <f>'Исходные данные'!P21</f>
        <v>0</v>
      </c>
      <c r="R11" s="89">
        <f>'Исходные данные'!Q21</f>
        <v>0</v>
      </c>
      <c r="S11" s="89">
        <f>'Исходные данные'!R21</f>
        <v>0</v>
      </c>
      <c r="T11" s="89">
        <f>'Исходные данные'!S21</f>
        <v>0</v>
      </c>
      <c r="U11" s="89">
        <f>'Исходные данные'!T21</f>
        <v>0</v>
      </c>
      <c r="V11" s="89">
        <f>'Исходные данные'!U21</f>
        <v>0</v>
      </c>
      <c r="W11" s="89">
        <f>'Исходные данные'!V21</f>
        <v>0</v>
      </c>
      <c r="X11" s="89">
        <f>'Исходные данные'!W21</f>
        <v>0</v>
      </c>
      <c r="Y11" s="89">
        <f>'Исходные данные'!X21</f>
        <v>0</v>
      </c>
      <c r="Z11" s="89">
        <f>'Исходные данные'!Y21</f>
        <v>0</v>
      </c>
      <c r="AA11" s="89">
        <f>'Исходные данные'!Z21</f>
        <v>0</v>
      </c>
      <c r="AB11" s="89">
        <f t="shared" si="1"/>
        <v>0</v>
      </c>
    </row>
    <row r="12" spans="1:28" s="56" customFormat="1" ht="12">
      <c r="A12" s="86"/>
      <c r="B12" s="90" t="s">
        <v>61</v>
      </c>
      <c r="C12" s="89">
        <f>'Исходные данные'!B22</f>
        <v>0</v>
      </c>
      <c r="D12" s="89">
        <f>'Исходные данные'!C22</f>
        <v>0</v>
      </c>
      <c r="E12" s="89">
        <f>'Исходные данные'!D22</f>
        <v>0</v>
      </c>
      <c r="F12" s="89">
        <f>'Исходные данные'!E22</f>
        <v>0</v>
      </c>
      <c r="G12" s="89">
        <f>'Исходные данные'!F22</f>
        <v>0</v>
      </c>
      <c r="H12" s="89">
        <f>'Исходные данные'!G22</f>
        <v>0</v>
      </c>
      <c r="I12" s="89">
        <f>'Исходные данные'!H22</f>
        <v>0</v>
      </c>
      <c r="J12" s="89">
        <f>'Исходные данные'!I22</f>
        <v>0</v>
      </c>
      <c r="K12" s="89">
        <f>'Исходные данные'!J22</f>
        <v>0</v>
      </c>
      <c r="L12" s="89">
        <f>'Исходные данные'!K22</f>
        <v>0</v>
      </c>
      <c r="M12" s="89">
        <f>'Исходные данные'!L22</f>
        <v>0</v>
      </c>
      <c r="N12" s="89">
        <f>'Исходные данные'!M22</f>
        <v>0</v>
      </c>
      <c r="O12" s="89">
        <f>'Исходные данные'!N22</f>
        <v>0</v>
      </c>
      <c r="P12" s="89">
        <f>'Исходные данные'!O22</f>
        <v>0</v>
      </c>
      <c r="Q12" s="89">
        <f>'Исходные данные'!P22</f>
        <v>0</v>
      </c>
      <c r="R12" s="89">
        <f>'Исходные данные'!Q22</f>
        <v>0</v>
      </c>
      <c r="S12" s="89">
        <f>'Исходные данные'!R22</f>
        <v>0</v>
      </c>
      <c r="T12" s="89">
        <f>'Исходные данные'!S22</f>
        <v>0</v>
      </c>
      <c r="U12" s="89">
        <f>'Исходные данные'!T22</f>
        <v>0</v>
      </c>
      <c r="V12" s="89">
        <f>'Исходные данные'!U22</f>
        <v>0</v>
      </c>
      <c r="W12" s="89">
        <f>'Исходные данные'!V22</f>
        <v>0</v>
      </c>
      <c r="X12" s="89">
        <f>'Исходные данные'!W22</f>
        <v>0</v>
      </c>
      <c r="Y12" s="89">
        <f>'Исходные данные'!X22</f>
        <v>0</v>
      </c>
      <c r="Z12" s="89">
        <f>'Исходные данные'!Y22</f>
        <v>0</v>
      </c>
      <c r="AA12" s="89">
        <f>'Исходные данные'!Z22</f>
        <v>0</v>
      </c>
      <c r="AB12" s="89">
        <f t="shared" si="1"/>
        <v>0</v>
      </c>
    </row>
    <row r="13" spans="1:28" s="56" customFormat="1" ht="12">
      <c r="A13" s="86"/>
      <c r="B13" s="90" t="s">
        <v>37</v>
      </c>
      <c r="C13" s="89">
        <f>'Исходные данные'!B23</f>
        <v>0</v>
      </c>
      <c r="D13" s="89">
        <f>'Исходные данные'!C23</f>
        <v>0</v>
      </c>
      <c r="E13" s="89">
        <f>'Исходные данные'!D23</f>
        <v>0</v>
      </c>
      <c r="F13" s="89">
        <f>'Исходные данные'!E23</f>
        <v>0</v>
      </c>
      <c r="G13" s="89">
        <f>'Исходные данные'!F23</f>
        <v>0</v>
      </c>
      <c r="H13" s="89">
        <f>'Исходные данные'!G23</f>
        <v>0</v>
      </c>
      <c r="I13" s="89">
        <f>'Исходные данные'!H23</f>
        <v>0</v>
      </c>
      <c r="J13" s="89">
        <f>'Исходные данные'!I23</f>
        <v>0</v>
      </c>
      <c r="K13" s="89">
        <f>'Исходные данные'!J23</f>
        <v>0</v>
      </c>
      <c r="L13" s="89">
        <f>'Исходные данные'!K23</f>
        <v>0</v>
      </c>
      <c r="M13" s="89">
        <f>'Исходные данные'!L23</f>
        <v>0</v>
      </c>
      <c r="N13" s="89">
        <f>'Исходные данные'!M23</f>
        <v>0</v>
      </c>
      <c r="O13" s="89">
        <f>'Исходные данные'!N23</f>
        <v>0</v>
      </c>
      <c r="P13" s="89">
        <f>'Исходные данные'!O23</f>
        <v>0</v>
      </c>
      <c r="Q13" s="89">
        <f>'Исходные данные'!P23</f>
        <v>0</v>
      </c>
      <c r="R13" s="89">
        <f>'Исходные данные'!Q23</f>
        <v>0</v>
      </c>
      <c r="S13" s="89">
        <f>'Исходные данные'!R23</f>
        <v>0</v>
      </c>
      <c r="T13" s="89">
        <f>'Исходные данные'!S23</f>
        <v>0</v>
      </c>
      <c r="U13" s="89">
        <f>'Исходные данные'!T23</f>
        <v>0</v>
      </c>
      <c r="V13" s="89">
        <f>'Исходные данные'!U23</f>
        <v>0</v>
      </c>
      <c r="W13" s="89">
        <f>'Исходные данные'!V23</f>
        <v>0</v>
      </c>
      <c r="X13" s="89">
        <f>'Исходные данные'!W23</f>
        <v>0</v>
      </c>
      <c r="Y13" s="89">
        <f>'Исходные данные'!X23</f>
        <v>0</v>
      </c>
      <c r="Z13" s="89">
        <f>'Исходные данные'!Y23</f>
        <v>0</v>
      </c>
      <c r="AA13" s="89">
        <f>'Исходные данные'!Z23</f>
        <v>0</v>
      </c>
      <c r="AB13" s="89">
        <f t="shared" si="1"/>
        <v>0</v>
      </c>
    </row>
    <row r="14" spans="1:28" ht="24">
      <c r="A14" s="85" t="s">
        <v>13</v>
      </c>
      <c r="B14" s="88" t="s">
        <v>29</v>
      </c>
      <c r="C14" s="89">
        <f aca="true" t="shared" si="5" ref="C14:O14">SUM(C15:C22)</f>
        <v>0</v>
      </c>
      <c r="D14" s="89">
        <f t="shared" si="5"/>
        <v>0</v>
      </c>
      <c r="E14" s="89">
        <f t="shared" si="5"/>
        <v>0</v>
      </c>
      <c r="F14" s="89">
        <f t="shared" si="5"/>
        <v>0</v>
      </c>
      <c r="G14" s="89">
        <f t="shared" si="5"/>
        <v>0</v>
      </c>
      <c r="H14" s="89">
        <f t="shared" si="5"/>
        <v>0</v>
      </c>
      <c r="I14" s="89">
        <f t="shared" si="5"/>
        <v>0</v>
      </c>
      <c r="J14" s="89">
        <f t="shared" si="5"/>
        <v>0</v>
      </c>
      <c r="K14" s="89">
        <f t="shared" si="5"/>
        <v>0</v>
      </c>
      <c r="L14" s="89">
        <f t="shared" si="5"/>
        <v>0</v>
      </c>
      <c r="M14" s="89">
        <f t="shared" si="5"/>
        <v>0</v>
      </c>
      <c r="N14" s="89">
        <f t="shared" si="5"/>
        <v>0</v>
      </c>
      <c r="O14" s="89">
        <f t="shared" si="5"/>
        <v>0</v>
      </c>
      <c r="P14" s="89">
        <f aca="true" t="shared" si="6" ref="P14:AA14">SUM(P15:P22)</f>
        <v>0</v>
      </c>
      <c r="Q14" s="89">
        <f t="shared" si="6"/>
        <v>0</v>
      </c>
      <c r="R14" s="89">
        <f t="shared" si="6"/>
        <v>0</v>
      </c>
      <c r="S14" s="89">
        <f t="shared" si="6"/>
        <v>0</v>
      </c>
      <c r="T14" s="89">
        <f t="shared" si="6"/>
        <v>0</v>
      </c>
      <c r="U14" s="89">
        <f t="shared" si="6"/>
        <v>0</v>
      </c>
      <c r="V14" s="89">
        <f t="shared" si="6"/>
        <v>0</v>
      </c>
      <c r="W14" s="89">
        <f t="shared" si="6"/>
        <v>0</v>
      </c>
      <c r="X14" s="89">
        <f t="shared" si="6"/>
        <v>0</v>
      </c>
      <c r="Y14" s="89">
        <f t="shared" si="6"/>
        <v>0</v>
      </c>
      <c r="Z14" s="89">
        <f t="shared" si="6"/>
        <v>0</v>
      </c>
      <c r="AA14" s="89">
        <f t="shared" si="6"/>
        <v>0</v>
      </c>
      <c r="AB14" s="89">
        <f t="shared" si="1"/>
        <v>0</v>
      </c>
    </row>
    <row r="15" spans="1:28" s="56" customFormat="1" ht="12">
      <c r="A15" s="86"/>
      <c r="B15" s="90" t="s">
        <v>0</v>
      </c>
      <c r="C15" s="89">
        <f>'Исходные данные'!B26</f>
        <v>0</v>
      </c>
      <c r="D15" s="89">
        <f>'Исходные данные'!C26</f>
        <v>0</v>
      </c>
      <c r="E15" s="89">
        <f>'Исходные данные'!D26</f>
        <v>0</v>
      </c>
      <c r="F15" s="89">
        <f>'Исходные данные'!E26</f>
        <v>0</v>
      </c>
      <c r="G15" s="89">
        <f>'Исходные данные'!F26</f>
        <v>0</v>
      </c>
      <c r="H15" s="89">
        <f>'Исходные данные'!G26</f>
        <v>0</v>
      </c>
      <c r="I15" s="89">
        <f>'Исходные данные'!H26</f>
        <v>0</v>
      </c>
      <c r="J15" s="89">
        <f>'Исходные данные'!I26</f>
        <v>0</v>
      </c>
      <c r="K15" s="89">
        <f>'Исходные данные'!J26</f>
        <v>0</v>
      </c>
      <c r="L15" s="89">
        <f>'Исходные данные'!K26</f>
        <v>0</v>
      </c>
      <c r="M15" s="89">
        <f>'Исходные данные'!L26</f>
        <v>0</v>
      </c>
      <c r="N15" s="89">
        <f>'Исходные данные'!M26</f>
        <v>0</v>
      </c>
      <c r="O15" s="89">
        <f>'Исходные данные'!N26</f>
        <v>0</v>
      </c>
      <c r="P15" s="89">
        <f>'Исходные данные'!O26</f>
        <v>0</v>
      </c>
      <c r="Q15" s="89">
        <f>'Исходные данные'!P26</f>
        <v>0</v>
      </c>
      <c r="R15" s="89">
        <f>'Исходные данные'!Q26</f>
        <v>0</v>
      </c>
      <c r="S15" s="89">
        <f>'Исходные данные'!R26</f>
        <v>0</v>
      </c>
      <c r="T15" s="89">
        <f>'Исходные данные'!S26</f>
        <v>0</v>
      </c>
      <c r="U15" s="89">
        <f>'Исходные данные'!T26</f>
        <v>0</v>
      </c>
      <c r="V15" s="89">
        <f>'Исходные данные'!U26</f>
        <v>0</v>
      </c>
      <c r="W15" s="89">
        <f>'Исходные данные'!V26</f>
        <v>0</v>
      </c>
      <c r="X15" s="89">
        <f>'Исходные данные'!W26</f>
        <v>0</v>
      </c>
      <c r="Y15" s="89">
        <f>'Исходные данные'!X26</f>
        <v>0</v>
      </c>
      <c r="Z15" s="89">
        <f>'Исходные данные'!Y26</f>
        <v>0</v>
      </c>
      <c r="AA15" s="89">
        <f>'Исходные данные'!Z26</f>
        <v>0</v>
      </c>
      <c r="AB15" s="89">
        <f t="shared" si="1"/>
        <v>0</v>
      </c>
    </row>
    <row r="16" spans="1:28" s="56" customFormat="1" ht="12">
      <c r="A16" s="86"/>
      <c r="B16" s="90" t="s">
        <v>57</v>
      </c>
      <c r="C16" s="89">
        <f>'Исходные данные'!B27</f>
        <v>0</v>
      </c>
      <c r="D16" s="89">
        <f>'Исходные данные'!C27</f>
        <v>0</v>
      </c>
      <c r="E16" s="89">
        <f>'Исходные данные'!D27</f>
        <v>0</v>
      </c>
      <c r="F16" s="89">
        <f>'Исходные данные'!E27</f>
        <v>0</v>
      </c>
      <c r="G16" s="89">
        <f>'Исходные данные'!F27</f>
        <v>0</v>
      </c>
      <c r="H16" s="89">
        <f>'Исходные данные'!G27</f>
        <v>0</v>
      </c>
      <c r="I16" s="89">
        <f>'Исходные данные'!H27</f>
        <v>0</v>
      </c>
      <c r="J16" s="89">
        <f>'Исходные данные'!I27</f>
        <v>0</v>
      </c>
      <c r="K16" s="89">
        <f>'Исходные данные'!J27</f>
        <v>0</v>
      </c>
      <c r="L16" s="89">
        <f>'Исходные данные'!K27</f>
        <v>0</v>
      </c>
      <c r="M16" s="89">
        <f>'Исходные данные'!L27</f>
        <v>0</v>
      </c>
      <c r="N16" s="89">
        <f>'Исходные данные'!M27</f>
        <v>0</v>
      </c>
      <c r="O16" s="89">
        <f>'Исходные данные'!N27</f>
        <v>0</v>
      </c>
      <c r="P16" s="89">
        <f>'Исходные данные'!O27</f>
        <v>0</v>
      </c>
      <c r="Q16" s="89">
        <f>'Исходные данные'!P27</f>
        <v>0</v>
      </c>
      <c r="R16" s="89">
        <f>'Исходные данные'!Q27</f>
        <v>0</v>
      </c>
      <c r="S16" s="89">
        <f>'Исходные данные'!R27</f>
        <v>0</v>
      </c>
      <c r="T16" s="89">
        <f>'Исходные данные'!S27</f>
        <v>0</v>
      </c>
      <c r="U16" s="89">
        <f>'Исходные данные'!T27</f>
        <v>0</v>
      </c>
      <c r="V16" s="89">
        <f>'Исходные данные'!U27</f>
        <v>0</v>
      </c>
      <c r="W16" s="89">
        <f>'Исходные данные'!V27</f>
        <v>0</v>
      </c>
      <c r="X16" s="89">
        <f>'Исходные данные'!W27</f>
        <v>0</v>
      </c>
      <c r="Y16" s="89">
        <f>'Исходные данные'!X27</f>
        <v>0</v>
      </c>
      <c r="Z16" s="89">
        <f>'Исходные данные'!Y27</f>
        <v>0</v>
      </c>
      <c r="AA16" s="89">
        <f>'Исходные данные'!Z27</f>
        <v>0</v>
      </c>
      <c r="AB16" s="89">
        <f t="shared" si="1"/>
        <v>0</v>
      </c>
    </row>
    <row r="17" spans="1:28" s="56" customFormat="1" ht="12">
      <c r="A17" s="86"/>
      <c r="B17" s="90" t="s">
        <v>3</v>
      </c>
      <c r="C17" s="89">
        <f>'Исходные данные'!B28</f>
        <v>0</v>
      </c>
      <c r="D17" s="89">
        <f>'Исходные данные'!C28</f>
        <v>0</v>
      </c>
      <c r="E17" s="89">
        <f>'Исходные данные'!D28</f>
        <v>0</v>
      </c>
      <c r="F17" s="89">
        <f>'Исходные данные'!E28</f>
        <v>0</v>
      </c>
      <c r="G17" s="89">
        <f>'Исходные данные'!F28</f>
        <v>0</v>
      </c>
      <c r="H17" s="89">
        <f>'Исходные данные'!G28</f>
        <v>0</v>
      </c>
      <c r="I17" s="89">
        <f>'Исходные данные'!H28</f>
        <v>0</v>
      </c>
      <c r="J17" s="89">
        <f>'Исходные данные'!I28</f>
        <v>0</v>
      </c>
      <c r="K17" s="89">
        <f>'Исходные данные'!J28</f>
        <v>0</v>
      </c>
      <c r="L17" s="89">
        <f>'Исходные данные'!K28</f>
        <v>0</v>
      </c>
      <c r="M17" s="89">
        <f>'Исходные данные'!L28</f>
        <v>0</v>
      </c>
      <c r="N17" s="89">
        <f>'Исходные данные'!M28</f>
        <v>0</v>
      </c>
      <c r="O17" s="89">
        <f>'Исходные данные'!N28</f>
        <v>0</v>
      </c>
      <c r="P17" s="89">
        <f>'Исходные данные'!O28</f>
        <v>0</v>
      </c>
      <c r="Q17" s="89">
        <f>'Исходные данные'!P28</f>
        <v>0</v>
      </c>
      <c r="R17" s="89">
        <f>'Исходные данные'!Q28</f>
        <v>0</v>
      </c>
      <c r="S17" s="89">
        <f>'Исходные данные'!R28</f>
        <v>0</v>
      </c>
      <c r="T17" s="89">
        <f>'Исходные данные'!S28</f>
        <v>0</v>
      </c>
      <c r="U17" s="89">
        <f>'Исходные данные'!T28</f>
        <v>0</v>
      </c>
      <c r="V17" s="89">
        <f>'Исходные данные'!U28</f>
        <v>0</v>
      </c>
      <c r="W17" s="89">
        <f>'Исходные данные'!V28</f>
        <v>0</v>
      </c>
      <c r="X17" s="89">
        <f>'Исходные данные'!W28</f>
        <v>0</v>
      </c>
      <c r="Y17" s="89">
        <f>'Исходные данные'!X28</f>
        <v>0</v>
      </c>
      <c r="Z17" s="89">
        <f>'Исходные данные'!Y28</f>
        <v>0</v>
      </c>
      <c r="AA17" s="89">
        <f>'Исходные данные'!Z28</f>
        <v>0</v>
      </c>
      <c r="AB17" s="89">
        <f t="shared" si="1"/>
        <v>0</v>
      </c>
    </row>
    <row r="18" spans="1:28" s="56" customFormat="1" ht="12">
      <c r="A18" s="86"/>
      <c r="B18" s="90" t="s">
        <v>1</v>
      </c>
      <c r="C18" s="89">
        <f>'Исходные данные'!B29</f>
        <v>0</v>
      </c>
      <c r="D18" s="89">
        <f>'Исходные данные'!C29</f>
        <v>0</v>
      </c>
      <c r="E18" s="89">
        <f>'Исходные данные'!D29</f>
        <v>0</v>
      </c>
      <c r="F18" s="89">
        <f>'Исходные данные'!E29</f>
        <v>0</v>
      </c>
      <c r="G18" s="89">
        <f>'Исходные данные'!F29</f>
        <v>0</v>
      </c>
      <c r="H18" s="89">
        <f>'Исходные данные'!G29</f>
        <v>0</v>
      </c>
      <c r="I18" s="89">
        <f>'Исходные данные'!H29</f>
        <v>0</v>
      </c>
      <c r="J18" s="89">
        <f>'Исходные данные'!I29</f>
        <v>0</v>
      </c>
      <c r="K18" s="89">
        <f>'Исходные данные'!J29</f>
        <v>0</v>
      </c>
      <c r="L18" s="89">
        <f>'Исходные данные'!K29</f>
        <v>0</v>
      </c>
      <c r="M18" s="89">
        <f>'Исходные данные'!L29</f>
        <v>0</v>
      </c>
      <c r="N18" s="89">
        <f>'Исходные данные'!M29</f>
        <v>0</v>
      </c>
      <c r="O18" s="89">
        <f>'Исходные данные'!N29</f>
        <v>0</v>
      </c>
      <c r="P18" s="89">
        <f>'Исходные данные'!O29</f>
        <v>0</v>
      </c>
      <c r="Q18" s="89">
        <f>'Исходные данные'!P29</f>
        <v>0</v>
      </c>
      <c r="R18" s="89">
        <f>'Исходные данные'!Q29</f>
        <v>0</v>
      </c>
      <c r="S18" s="89">
        <f>'Исходные данные'!R29</f>
        <v>0</v>
      </c>
      <c r="T18" s="89">
        <f>'Исходные данные'!S29</f>
        <v>0</v>
      </c>
      <c r="U18" s="89">
        <f>'Исходные данные'!T29</f>
        <v>0</v>
      </c>
      <c r="V18" s="89">
        <f>'Исходные данные'!U29</f>
        <v>0</v>
      </c>
      <c r="W18" s="89">
        <f>'Исходные данные'!V29</f>
        <v>0</v>
      </c>
      <c r="X18" s="89">
        <f>'Исходные данные'!W29</f>
        <v>0</v>
      </c>
      <c r="Y18" s="89">
        <f>'Исходные данные'!X29</f>
        <v>0</v>
      </c>
      <c r="Z18" s="89">
        <f>'Исходные данные'!Y29</f>
        <v>0</v>
      </c>
      <c r="AA18" s="89">
        <f>'Исходные данные'!Z29</f>
        <v>0</v>
      </c>
      <c r="AB18" s="89">
        <f t="shared" si="1"/>
        <v>0</v>
      </c>
    </row>
    <row r="19" spans="1:28" s="56" customFormat="1" ht="12">
      <c r="A19" s="86"/>
      <c r="B19" s="90" t="s">
        <v>2</v>
      </c>
      <c r="C19" s="89">
        <f>'Исходные данные'!B30</f>
        <v>0</v>
      </c>
      <c r="D19" s="89">
        <f>'Исходные данные'!C30</f>
        <v>0</v>
      </c>
      <c r="E19" s="89">
        <f>'Исходные данные'!D30</f>
        <v>0</v>
      </c>
      <c r="F19" s="89">
        <f>'Исходные данные'!E30</f>
        <v>0</v>
      </c>
      <c r="G19" s="89">
        <f>'Исходные данные'!F30</f>
        <v>0</v>
      </c>
      <c r="H19" s="89">
        <f>'Исходные данные'!G30</f>
        <v>0</v>
      </c>
      <c r="I19" s="89">
        <f>'Исходные данные'!H30</f>
        <v>0</v>
      </c>
      <c r="J19" s="89">
        <f>'Исходные данные'!I30</f>
        <v>0</v>
      </c>
      <c r="K19" s="89">
        <f>'Исходные данные'!J30</f>
        <v>0</v>
      </c>
      <c r="L19" s="89">
        <f>'Исходные данные'!K30</f>
        <v>0</v>
      </c>
      <c r="M19" s="89">
        <f>'Исходные данные'!L30</f>
        <v>0</v>
      </c>
      <c r="N19" s="89">
        <f>'Исходные данные'!M30</f>
        <v>0</v>
      </c>
      <c r="O19" s="89">
        <f>'Исходные данные'!N30</f>
        <v>0</v>
      </c>
      <c r="P19" s="89">
        <f>'Исходные данные'!O30</f>
        <v>0</v>
      </c>
      <c r="Q19" s="89">
        <f>'Исходные данные'!P30</f>
        <v>0</v>
      </c>
      <c r="R19" s="89">
        <f>'Исходные данные'!Q30</f>
        <v>0</v>
      </c>
      <c r="S19" s="89">
        <f>'Исходные данные'!R30</f>
        <v>0</v>
      </c>
      <c r="T19" s="89">
        <f>'Исходные данные'!S30</f>
        <v>0</v>
      </c>
      <c r="U19" s="89">
        <f>'Исходные данные'!T30</f>
        <v>0</v>
      </c>
      <c r="V19" s="89">
        <f>'Исходные данные'!U30</f>
        <v>0</v>
      </c>
      <c r="W19" s="89">
        <f>'Исходные данные'!V30</f>
        <v>0</v>
      </c>
      <c r="X19" s="89">
        <f>'Исходные данные'!W30</f>
        <v>0</v>
      </c>
      <c r="Y19" s="89">
        <f>'Исходные данные'!X30</f>
        <v>0</v>
      </c>
      <c r="Z19" s="89">
        <f>'Исходные данные'!Y30</f>
        <v>0</v>
      </c>
      <c r="AA19" s="89">
        <f>'Исходные данные'!Z30</f>
        <v>0</v>
      </c>
      <c r="AB19" s="89">
        <f t="shared" si="1"/>
        <v>0</v>
      </c>
    </row>
    <row r="20" spans="1:28" s="56" customFormat="1" ht="12">
      <c r="A20" s="86"/>
      <c r="B20" s="90" t="s">
        <v>4</v>
      </c>
      <c r="C20" s="89">
        <f>'Исходные данные'!B31</f>
        <v>0</v>
      </c>
      <c r="D20" s="89">
        <f>'Исходные данные'!C31</f>
        <v>0</v>
      </c>
      <c r="E20" s="89">
        <f>'Исходные данные'!D31</f>
        <v>0</v>
      </c>
      <c r="F20" s="89">
        <f>'Исходные данные'!E31</f>
        <v>0</v>
      </c>
      <c r="G20" s="89">
        <f>'Исходные данные'!F31</f>
        <v>0</v>
      </c>
      <c r="H20" s="89">
        <f>'Исходные данные'!G31</f>
        <v>0</v>
      </c>
      <c r="I20" s="89">
        <f>'Исходные данные'!H31</f>
        <v>0</v>
      </c>
      <c r="J20" s="89">
        <f>'Исходные данные'!I31</f>
        <v>0</v>
      </c>
      <c r="K20" s="89">
        <f>'Исходные данные'!J31</f>
        <v>0</v>
      </c>
      <c r="L20" s="89">
        <f>'Исходные данные'!K31</f>
        <v>0</v>
      </c>
      <c r="M20" s="89">
        <f>'Исходные данные'!L31</f>
        <v>0</v>
      </c>
      <c r="N20" s="89">
        <f>'Исходные данные'!M31</f>
        <v>0</v>
      </c>
      <c r="O20" s="89">
        <f>'Исходные данные'!N31</f>
        <v>0</v>
      </c>
      <c r="P20" s="89">
        <f>'Исходные данные'!O31</f>
        <v>0</v>
      </c>
      <c r="Q20" s="89">
        <f>'Исходные данные'!P31</f>
        <v>0</v>
      </c>
      <c r="R20" s="89">
        <f>'Исходные данные'!Q31</f>
        <v>0</v>
      </c>
      <c r="S20" s="89">
        <f>'Исходные данные'!R31</f>
        <v>0</v>
      </c>
      <c r="T20" s="89">
        <f>'Исходные данные'!S31</f>
        <v>0</v>
      </c>
      <c r="U20" s="89">
        <f>'Исходные данные'!T31</f>
        <v>0</v>
      </c>
      <c r="V20" s="89">
        <f>'Исходные данные'!U31</f>
        <v>0</v>
      </c>
      <c r="W20" s="89">
        <f>'Исходные данные'!V31</f>
        <v>0</v>
      </c>
      <c r="X20" s="89">
        <f>'Исходные данные'!W31</f>
        <v>0</v>
      </c>
      <c r="Y20" s="89">
        <f>'Исходные данные'!X31</f>
        <v>0</v>
      </c>
      <c r="Z20" s="89">
        <f>'Исходные данные'!Y31</f>
        <v>0</v>
      </c>
      <c r="AA20" s="89">
        <f>'Исходные данные'!Z31</f>
        <v>0</v>
      </c>
      <c r="AB20" s="89">
        <f t="shared" si="1"/>
        <v>0</v>
      </c>
    </row>
    <row r="21" spans="1:28" s="56" customFormat="1" ht="12">
      <c r="A21" s="86"/>
      <c r="B21" s="90" t="s">
        <v>20</v>
      </c>
      <c r="C21" s="89"/>
      <c r="D21" s="89">
        <f>IF(D2&gt;0,'Исходные данные'!C32,0)</f>
        <v>0</v>
      </c>
      <c r="E21" s="89">
        <f>IF(E2&gt;0,'Исходные данные'!D32,0)</f>
        <v>0</v>
      </c>
      <c r="F21" s="89">
        <f>IF(F2&gt;0,'Исходные данные'!E32,0)</f>
        <v>0</v>
      </c>
      <c r="G21" s="89">
        <f>IF(G2&gt;0,'Исходные данные'!F32,0)</f>
        <v>0</v>
      </c>
      <c r="H21" s="89">
        <f>IF(H2&gt;0,'Исходные данные'!G32,0)</f>
        <v>0</v>
      </c>
      <c r="I21" s="89">
        <f>IF(I2&gt;0,'Исходные данные'!H32,0)</f>
        <v>0</v>
      </c>
      <c r="J21" s="89">
        <f>IF(J2&gt;0,'Исходные данные'!I32,0)</f>
        <v>0</v>
      </c>
      <c r="K21" s="89">
        <f>IF(K2&gt;0,'Исходные данные'!J32,0)</f>
        <v>0</v>
      </c>
      <c r="L21" s="89">
        <f>IF(L2&gt;0,'Исходные данные'!K32,0)</f>
        <v>0</v>
      </c>
      <c r="M21" s="89">
        <f>IF(M2&gt;0,'Исходные данные'!L32,0)</f>
        <v>0</v>
      </c>
      <c r="N21" s="89">
        <f>IF(N2&gt;0,'Исходные данные'!M32,0)</f>
        <v>0</v>
      </c>
      <c r="O21" s="89">
        <f>IF(O2&gt;0,'Исходные данные'!N32,0)</f>
        <v>0</v>
      </c>
      <c r="P21" s="89">
        <f>IF(P2&gt;0,'Исходные данные'!O32,0)</f>
        <v>0</v>
      </c>
      <c r="Q21" s="89">
        <f>IF(Q2&gt;0,'Исходные данные'!P32,0)</f>
        <v>0</v>
      </c>
      <c r="R21" s="89">
        <f>IF(R2&gt;0,'Исходные данные'!Q32,0)</f>
        <v>0</v>
      </c>
      <c r="S21" s="89">
        <f>IF(S2&gt;0,'Исходные данные'!R32,0)</f>
        <v>0</v>
      </c>
      <c r="T21" s="89">
        <f>IF(T2&gt;0,'Исходные данные'!S32,0)</f>
        <v>0</v>
      </c>
      <c r="U21" s="89">
        <f>IF(U2&gt;0,'Исходные данные'!T32,0)</f>
        <v>0</v>
      </c>
      <c r="V21" s="89">
        <f>IF(V2&gt;0,'Исходные данные'!U32,0)</f>
        <v>0</v>
      </c>
      <c r="W21" s="89">
        <f>IF(W2&gt;0,'Исходные данные'!V32,0)</f>
        <v>0</v>
      </c>
      <c r="X21" s="89">
        <f>IF(X2&gt;0,'Исходные данные'!W32,0)</f>
        <v>0</v>
      </c>
      <c r="Y21" s="89">
        <f>IF(Y2&gt;0,'Исходные данные'!X32,0)</f>
        <v>0</v>
      </c>
      <c r="Z21" s="89">
        <f>IF(Z2&gt;0,'Исходные данные'!Y32,0)</f>
        <v>0</v>
      </c>
      <c r="AA21" s="89">
        <f>IF(AA2&gt;0,'Исходные данные'!Z32,0)</f>
        <v>0</v>
      </c>
      <c r="AB21" s="89">
        <f t="shared" si="1"/>
        <v>0</v>
      </c>
    </row>
    <row r="22" spans="1:28" s="56" customFormat="1" ht="24">
      <c r="A22" s="86"/>
      <c r="B22" s="90" t="s">
        <v>58</v>
      </c>
      <c r="C22" s="89">
        <f>'Исходные данные'!B33-'Исходные данные'!B34-'Исходные данные'!B35+'Исходные данные'!B44</f>
        <v>0</v>
      </c>
      <c r="D22" s="89">
        <f>'Исходные данные'!C33-'Исходные данные'!C34-'Исходные данные'!C35+'Исходные данные'!C44</f>
        <v>0</v>
      </c>
      <c r="E22" s="89">
        <f>'Исходные данные'!D33-'Исходные данные'!D34-'Исходные данные'!D35+'Исходные данные'!D44</f>
        <v>0</v>
      </c>
      <c r="F22" s="89">
        <f>'Исходные данные'!E33-'Исходные данные'!E34-'Исходные данные'!E35+'Исходные данные'!E44</f>
        <v>0</v>
      </c>
      <c r="G22" s="89">
        <f>'Исходные данные'!F33-'Исходные данные'!F34-'Исходные данные'!F35+'Исходные данные'!F44</f>
        <v>0</v>
      </c>
      <c r="H22" s="89">
        <f>'Исходные данные'!G33-'Исходные данные'!G34-'Исходные данные'!G35+'Исходные данные'!G44</f>
        <v>0</v>
      </c>
      <c r="I22" s="89">
        <f>'Исходные данные'!H33-'Исходные данные'!H34-'Исходные данные'!H35+'Исходные данные'!H44</f>
        <v>0</v>
      </c>
      <c r="J22" s="89">
        <f>'Исходные данные'!I33-'Исходные данные'!I34-'Исходные данные'!I35+'Исходные данные'!I44</f>
        <v>0</v>
      </c>
      <c r="K22" s="89">
        <f>'Исходные данные'!J33-'Исходные данные'!J34-'Исходные данные'!J35+'Исходные данные'!J44</f>
        <v>0</v>
      </c>
      <c r="L22" s="89">
        <f>'Исходные данные'!K33-'Исходные данные'!K34-'Исходные данные'!K35+'Исходные данные'!K44</f>
        <v>0</v>
      </c>
      <c r="M22" s="89">
        <f>'Исходные данные'!L33-'Исходные данные'!L34-'Исходные данные'!L35+'Исходные данные'!L44</f>
        <v>0</v>
      </c>
      <c r="N22" s="89">
        <f>'Исходные данные'!M33-'Исходные данные'!M34-'Исходные данные'!M35+'Исходные данные'!M44</f>
        <v>0</v>
      </c>
      <c r="O22" s="89">
        <f>'Исходные данные'!N33-'Исходные данные'!N34-'Исходные данные'!N35+'Исходные данные'!N44</f>
        <v>0</v>
      </c>
      <c r="P22" s="89">
        <f>'Исходные данные'!O33-'Исходные данные'!O34-'Исходные данные'!O35+'Исходные данные'!O44</f>
        <v>0</v>
      </c>
      <c r="Q22" s="89">
        <f>'Исходные данные'!P33-'Исходные данные'!P34-'Исходные данные'!P35+'Исходные данные'!P44</f>
        <v>0</v>
      </c>
      <c r="R22" s="89">
        <f>'Исходные данные'!Q33-'Исходные данные'!Q34-'Исходные данные'!Q35+'Исходные данные'!Q44</f>
        <v>0</v>
      </c>
      <c r="S22" s="89">
        <f>'Исходные данные'!R33-'Исходные данные'!R34-'Исходные данные'!R35+'Исходные данные'!R44</f>
        <v>0</v>
      </c>
      <c r="T22" s="89">
        <f>'Исходные данные'!S33-'Исходные данные'!S34-'Исходные данные'!S35+'Исходные данные'!S44</f>
        <v>0</v>
      </c>
      <c r="U22" s="89">
        <f>'Исходные данные'!T33-'Исходные данные'!T34-'Исходные данные'!T35+'Исходные данные'!T44</f>
        <v>0</v>
      </c>
      <c r="V22" s="89">
        <f>'Исходные данные'!U33-'Исходные данные'!U34-'Исходные данные'!U35+'Исходные данные'!U44</f>
        <v>0</v>
      </c>
      <c r="W22" s="89">
        <f>'Исходные данные'!V33-'Исходные данные'!V34-'Исходные данные'!V35+'Исходные данные'!V44</f>
        <v>0</v>
      </c>
      <c r="X22" s="89">
        <f>'Исходные данные'!W33-'Исходные данные'!W34-'Исходные данные'!W35+'Исходные данные'!W44</f>
        <v>0</v>
      </c>
      <c r="Y22" s="89">
        <f>'Исходные данные'!X33-'Исходные данные'!X34-'Исходные данные'!X35+'Исходные данные'!X44</f>
        <v>0</v>
      </c>
      <c r="Z22" s="89">
        <f>'Исходные данные'!Y33-'Исходные данные'!Y34-'Исходные данные'!Y35+'Исходные данные'!Y44</f>
        <v>0</v>
      </c>
      <c r="AA22" s="89">
        <f>'Исходные данные'!Z33-'Исходные данные'!Z34-'Исходные данные'!Z35+'Исходные данные'!Z44</f>
        <v>0</v>
      </c>
      <c r="AB22" s="89">
        <f t="shared" si="1"/>
        <v>0</v>
      </c>
    </row>
    <row r="23" spans="1:28" ht="24">
      <c r="A23" s="85" t="s">
        <v>19</v>
      </c>
      <c r="B23" s="88" t="s">
        <v>30</v>
      </c>
      <c r="C23" s="89">
        <f aca="true" t="shared" si="7" ref="C23:O23">SUM(C24:C25)</f>
        <v>0</v>
      </c>
      <c r="D23" s="89">
        <f t="shared" si="7"/>
        <v>0</v>
      </c>
      <c r="E23" s="89">
        <f t="shared" si="7"/>
        <v>0</v>
      </c>
      <c r="F23" s="89">
        <f t="shared" si="7"/>
        <v>0</v>
      </c>
      <c r="G23" s="89">
        <f t="shared" si="7"/>
        <v>0</v>
      </c>
      <c r="H23" s="89">
        <f t="shared" si="7"/>
        <v>0</v>
      </c>
      <c r="I23" s="89">
        <f t="shared" si="7"/>
        <v>0</v>
      </c>
      <c r="J23" s="89">
        <f t="shared" si="7"/>
        <v>0</v>
      </c>
      <c r="K23" s="89">
        <f t="shared" si="7"/>
        <v>0</v>
      </c>
      <c r="L23" s="89">
        <f t="shared" si="7"/>
        <v>0</v>
      </c>
      <c r="M23" s="89">
        <f t="shared" si="7"/>
        <v>0</v>
      </c>
      <c r="N23" s="89">
        <f t="shared" si="7"/>
        <v>0</v>
      </c>
      <c r="O23" s="89">
        <f t="shared" si="7"/>
        <v>0</v>
      </c>
      <c r="P23" s="89">
        <f aca="true" t="shared" si="8" ref="P23:AA23">SUM(P24:P25)</f>
        <v>0</v>
      </c>
      <c r="Q23" s="89">
        <f t="shared" si="8"/>
        <v>0</v>
      </c>
      <c r="R23" s="89">
        <f t="shared" si="8"/>
        <v>0</v>
      </c>
      <c r="S23" s="89">
        <f t="shared" si="8"/>
        <v>0</v>
      </c>
      <c r="T23" s="89">
        <f t="shared" si="8"/>
        <v>0</v>
      </c>
      <c r="U23" s="89">
        <f t="shared" si="8"/>
        <v>0</v>
      </c>
      <c r="V23" s="89">
        <f t="shared" si="8"/>
        <v>0</v>
      </c>
      <c r="W23" s="89">
        <f t="shared" si="8"/>
        <v>0</v>
      </c>
      <c r="X23" s="89">
        <f t="shared" si="8"/>
        <v>0</v>
      </c>
      <c r="Y23" s="89">
        <f t="shared" si="8"/>
        <v>0</v>
      </c>
      <c r="Z23" s="89">
        <f t="shared" si="8"/>
        <v>0</v>
      </c>
      <c r="AA23" s="89">
        <f t="shared" si="8"/>
        <v>0</v>
      </c>
      <c r="AB23" s="89">
        <f t="shared" si="1"/>
        <v>0</v>
      </c>
    </row>
    <row r="24" spans="1:28" s="56" customFormat="1" ht="19.5" customHeight="1">
      <c r="A24" s="86"/>
      <c r="B24" s="90" t="s">
        <v>77</v>
      </c>
      <c r="C24" s="89"/>
      <c r="D24" s="89">
        <f>'Финансовые результаты'!C6+'Финансовые результаты'!C7</f>
        <v>0</v>
      </c>
      <c r="E24" s="89">
        <f>'Финансовые результаты'!D6+'Финансовые результаты'!D7</f>
        <v>0</v>
      </c>
      <c r="F24" s="89">
        <f>'Финансовые результаты'!E6+'Финансовые результаты'!E7</f>
        <v>0</v>
      </c>
      <c r="G24" s="89">
        <f>'Финансовые результаты'!F6+'Финансовые результаты'!F7</f>
        <v>0</v>
      </c>
      <c r="H24" s="89">
        <f>'Финансовые результаты'!G6+'Финансовые результаты'!G7</f>
        <v>0</v>
      </c>
      <c r="I24" s="89">
        <f>'Финансовые результаты'!H6+'Финансовые результаты'!H7</f>
        <v>0</v>
      </c>
      <c r="J24" s="89">
        <f>'Финансовые результаты'!I6+'Финансовые результаты'!I7</f>
        <v>0</v>
      </c>
      <c r="K24" s="89">
        <f>'Финансовые результаты'!J6+'Финансовые результаты'!J7</f>
        <v>0</v>
      </c>
      <c r="L24" s="89">
        <f>'Финансовые результаты'!K6+'Финансовые результаты'!K7</f>
        <v>0</v>
      </c>
      <c r="M24" s="89">
        <f>'Финансовые результаты'!L6+'Финансовые результаты'!L7</f>
        <v>0</v>
      </c>
      <c r="N24" s="89">
        <f>'Финансовые результаты'!M6+'Финансовые результаты'!M7</f>
        <v>0</v>
      </c>
      <c r="O24" s="89">
        <f>'Финансовые результаты'!N6+'Финансовые результаты'!N7</f>
        <v>0</v>
      </c>
      <c r="P24" s="89">
        <f>'Финансовые результаты'!O6+'Финансовые результаты'!O7</f>
        <v>0</v>
      </c>
      <c r="Q24" s="89">
        <f>'Финансовые результаты'!P6+'Финансовые результаты'!P7</f>
        <v>0</v>
      </c>
      <c r="R24" s="89">
        <f>'Финансовые результаты'!Q6+'Финансовые результаты'!Q7</f>
        <v>0</v>
      </c>
      <c r="S24" s="89">
        <f>'Финансовые результаты'!R6+'Финансовые результаты'!R7</f>
        <v>0</v>
      </c>
      <c r="T24" s="89">
        <f>'Финансовые результаты'!S6+'Финансовые результаты'!S7</f>
        <v>0</v>
      </c>
      <c r="U24" s="89">
        <f>'Финансовые результаты'!T6+'Финансовые результаты'!T7</f>
        <v>0</v>
      </c>
      <c r="V24" s="89">
        <f>'Финансовые результаты'!U6+'Финансовые результаты'!U7</f>
        <v>0</v>
      </c>
      <c r="W24" s="89">
        <f>'Финансовые результаты'!V6+'Финансовые результаты'!V7</f>
        <v>0</v>
      </c>
      <c r="X24" s="89">
        <f>'Финансовые результаты'!W6+'Финансовые результаты'!W7</f>
        <v>0</v>
      </c>
      <c r="Y24" s="89">
        <f>'Финансовые результаты'!X6+'Финансовые результаты'!X7</f>
        <v>0</v>
      </c>
      <c r="Z24" s="89">
        <f>'Финансовые результаты'!Y6+'Финансовые результаты'!Y7</f>
        <v>0</v>
      </c>
      <c r="AA24" s="89">
        <f>'Финансовые результаты'!Z6+'Финансовые результаты'!Z7</f>
        <v>0</v>
      </c>
      <c r="AB24" s="89">
        <f t="shared" si="1"/>
        <v>0</v>
      </c>
    </row>
    <row r="25" spans="1:28" s="56" customFormat="1" ht="24">
      <c r="A25" s="86"/>
      <c r="B25" s="90" t="s">
        <v>65</v>
      </c>
      <c r="C25" s="89"/>
      <c r="D25" s="89"/>
      <c r="E25" s="89"/>
      <c r="F25" s="89">
        <f>SUM('Финансовые результаты'!C10:E11)</f>
        <v>0</v>
      </c>
      <c r="G25" s="89"/>
      <c r="H25" s="89"/>
      <c r="I25" s="89">
        <f>SUM('Финансовые результаты'!F10:H11)</f>
        <v>0</v>
      </c>
      <c r="J25" s="89"/>
      <c r="K25" s="89"/>
      <c r="L25" s="89">
        <f>SUM('Финансовые результаты'!I10:K11)</f>
        <v>0</v>
      </c>
      <c r="M25" s="89"/>
      <c r="N25" s="89"/>
      <c r="O25" s="89">
        <f>SUM('Финансовые результаты'!L10:N11)</f>
        <v>0</v>
      </c>
      <c r="P25" s="89"/>
      <c r="Q25" s="89"/>
      <c r="R25" s="89">
        <f>SUM('Финансовые результаты'!O10:Q11)</f>
        <v>0</v>
      </c>
      <c r="S25" s="89"/>
      <c r="T25" s="89"/>
      <c r="U25" s="89">
        <f>SUM('Финансовые результаты'!R10:T11)</f>
        <v>0</v>
      </c>
      <c r="V25" s="89"/>
      <c r="W25" s="89"/>
      <c r="X25" s="89">
        <f>SUM('Финансовые результаты'!U10:W11)</f>
        <v>0</v>
      </c>
      <c r="Y25" s="89"/>
      <c r="Z25" s="89"/>
      <c r="AA25" s="89">
        <f>SUM('Финансовые результаты'!X10:Z11)</f>
        <v>0</v>
      </c>
      <c r="AB25" s="89">
        <f t="shared" si="1"/>
        <v>0</v>
      </c>
    </row>
    <row r="26" spans="1:28" ht="24">
      <c r="A26" s="85" t="s">
        <v>14</v>
      </c>
      <c r="B26" s="88" t="s">
        <v>31</v>
      </c>
      <c r="C26" s="89">
        <f>'Исходные данные'!B41</f>
        <v>0</v>
      </c>
      <c r="D26" s="89">
        <f>'Исходные данные'!C41</f>
        <v>0</v>
      </c>
      <c r="E26" s="89">
        <f>'Исходные данные'!D41</f>
        <v>0</v>
      </c>
      <c r="F26" s="89">
        <f>'Исходные данные'!E41</f>
        <v>0</v>
      </c>
      <c r="G26" s="89">
        <f>'Исходные данные'!F41</f>
        <v>0</v>
      </c>
      <c r="H26" s="89">
        <f>'Исходные данные'!G41</f>
        <v>0</v>
      </c>
      <c r="I26" s="89">
        <f>'Исходные данные'!H41</f>
        <v>0</v>
      </c>
      <c r="J26" s="89">
        <f>'Исходные данные'!I41</f>
        <v>0</v>
      </c>
      <c r="K26" s="89">
        <f>'Исходные данные'!J41</f>
        <v>0</v>
      </c>
      <c r="L26" s="89">
        <f>'Исходные данные'!K41</f>
        <v>0</v>
      </c>
      <c r="M26" s="89">
        <f>'Исходные данные'!L41</f>
        <v>0</v>
      </c>
      <c r="N26" s="89">
        <f>'Исходные данные'!M41</f>
        <v>0</v>
      </c>
      <c r="O26" s="89">
        <f>'Исходные данные'!N41</f>
        <v>0</v>
      </c>
      <c r="P26" s="89">
        <f>'Исходные данные'!O41</f>
        <v>0</v>
      </c>
      <c r="Q26" s="89">
        <f>'Исходные данные'!P41</f>
        <v>0</v>
      </c>
      <c r="R26" s="89">
        <f>'Исходные данные'!Q41</f>
        <v>0</v>
      </c>
      <c r="S26" s="89">
        <f>'Исходные данные'!R41</f>
        <v>0</v>
      </c>
      <c r="T26" s="89">
        <f>'Исходные данные'!S41</f>
        <v>0</v>
      </c>
      <c r="U26" s="89">
        <f>'Исходные данные'!T41</f>
        <v>0</v>
      </c>
      <c r="V26" s="89">
        <f>'Исходные данные'!U41</f>
        <v>0</v>
      </c>
      <c r="W26" s="89">
        <f>'Исходные данные'!V41</f>
        <v>0</v>
      </c>
      <c r="X26" s="89">
        <f>'Исходные данные'!W41</f>
        <v>0</v>
      </c>
      <c r="Y26" s="89">
        <f>'Исходные данные'!X41</f>
        <v>0</v>
      </c>
      <c r="Z26" s="89">
        <f>'Исходные данные'!Y41</f>
        <v>0</v>
      </c>
      <c r="AA26" s="89">
        <f>'Исходные данные'!Z41</f>
        <v>0</v>
      </c>
      <c r="AB26" s="89">
        <f t="shared" si="1"/>
        <v>0</v>
      </c>
    </row>
    <row r="27" spans="1:28" s="55" customFormat="1" ht="12">
      <c r="A27" s="85" t="s">
        <v>15</v>
      </c>
      <c r="B27" s="88" t="s">
        <v>59</v>
      </c>
      <c r="C27" s="89">
        <f>SUM(C7,C10,C14,C23,C26)</f>
        <v>0</v>
      </c>
      <c r="D27" s="89">
        <f aca="true" t="shared" si="9" ref="D27:AA27">SUM(D7,D10,D14,D23,D26)</f>
        <v>0</v>
      </c>
      <c r="E27" s="89">
        <f t="shared" si="9"/>
        <v>0</v>
      </c>
      <c r="F27" s="89">
        <f t="shared" si="9"/>
        <v>0</v>
      </c>
      <c r="G27" s="89">
        <f t="shared" si="9"/>
        <v>0</v>
      </c>
      <c r="H27" s="89">
        <f t="shared" si="9"/>
        <v>0</v>
      </c>
      <c r="I27" s="89">
        <f t="shared" si="9"/>
        <v>0</v>
      </c>
      <c r="J27" s="89">
        <f t="shared" si="9"/>
        <v>0</v>
      </c>
      <c r="K27" s="89">
        <f t="shared" si="9"/>
        <v>0</v>
      </c>
      <c r="L27" s="89">
        <f t="shared" si="9"/>
        <v>0</v>
      </c>
      <c r="M27" s="89">
        <f t="shared" si="9"/>
        <v>0</v>
      </c>
      <c r="N27" s="89">
        <f t="shared" si="9"/>
        <v>0</v>
      </c>
      <c r="O27" s="89">
        <f t="shared" si="9"/>
        <v>0</v>
      </c>
      <c r="P27" s="89">
        <f t="shared" si="9"/>
        <v>0</v>
      </c>
      <c r="Q27" s="89">
        <f t="shared" si="9"/>
        <v>0</v>
      </c>
      <c r="R27" s="89">
        <f t="shared" si="9"/>
        <v>0</v>
      </c>
      <c r="S27" s="89">
        <f t="shared" si="9"/>
        <v>0</v>
      </c>
      <c r="T27" s="89">
        <f t="shared" si="9"/>
        <v>0</v>
      </c>
      <c r="U27" s="89">
        <f t="shared" si="9"/>
        <v>0</v>
      </c>
      <c r="V27" s="89">
        <f t="shared" si="9"/>
        <v>0</v>
      </c>
      <c r="W27" s="89">
        <f t="shared" si="9"/>
        <v>0</v>
      </c>
      <c r="X27" s="89">
        <f t="shared" si="9"/>
        <v>0</v>
      </c>
      <c r="Y27" s="89">
        <f t="shared" si="9"/>
        <v>0</v>
      </c>
      <c r="Z27" s="89">
        <f t="shared" si="9"/>
        <v>0</v>
      </c>
      <c r="AA27" s="89">
        <f t="shared" si="9"/>
        <v>0</v>
      </c>
      <c r="AB27" s="89">
        <f t="shared" si="1"/>
        <v>0</v>
      </c>
    </row>
    <row r="28" spans="1:28" s="55" customFormat="1" ht="24" customHeight="1">
      <c r="A28" s="85" t="s">
        <v>16</v>
      </c>
      <c r="B28" s="88" t="s">
        <v>60</v>
      </c>
      <c r="C28" s="89">
        <f aca="true" t="shared" si="10" ref="C28:AA28">C3+C6-C27</f>
        <v>0</v>
      </c>
      <c r="D28" s="89">
        <f t="shared" si="10"/>
        <v>0</v>
      </c>
      <c r="E28" s="89">
        <f t="shared" si="10"/>
        <v>0</v>
      </c>
      <c r="F28" s="89">
        <f t="shared" si="10"/>
        <v>0</v>
      </c>
      <c r="G28" s="89">
        <f t="shared" si="10"/>
        <v>0</v>
      </c>
      <c r="H28" s="89">
        <f t="shared" si="10"/>
        <v>0</v>
      </c>
      <c r="I28" s="89">
        <f t="shared" si="10"/>
        <v>0</v>
      </c>
      <c r="J28" s="89">
        <f t="shared" si="10"/>
        <v>0</v>
      </c>
      <c r="K28" s="89">
        <f t="shared" si="10"/>
        <v>0</v>
      </c>
      <c r="L28" s="89">
        <f t="shared" si="10"/>
        <v>0</v>
      </c>
      <c r="M28" s="89">
        <f t="shared" si="10"/>
        <v>0</v>
      </c>
      <c r="N28" s="89">
        <f t="shared" si="10"/>
        <v>0</v>
      </c>
      <c r="O28" s="89">
        <f t="shared" si="10"/>
        <v>0</v>
      </c>
      <c r="P28" s="89">
        <f t="shared" si="10"/>
        <v>0</v>
      </c>
      <c r="Q28" s="89">
        <f t="shared" si="10"/>
        <v>0</v>
      </c>
      <c r="R28" s="89">
        <f t="shared" si="10"/>
        <v>0</v>
      </c>
      <c r="S28" s="89">
        <f t="shared" si="10"/>
        <v>0</v>
      </c>
      <c r="T28" s="89">
        <f t="shared" si="10"/>
        <v>0</v>
      </c>
      <c r="U28" s="89">
        <f t="shared" si="10"/>
        <v>0</v>
      </c>
      <c r="V28" s="89">
        <f t="shared" si="10"/>
        <v>0</v>
      </c>
      <c r="W28" s="89">
        <f t="shared" si="10"/>
        <v>0</v>
      </c>
      <c r="X28" s="89">
        <f t="shared" si="10"/>
        <v>0</v>
      </c>
      <c r="Y28" s="89">
        <f t="shared" si="10"/>
        <v>0</v>
      </c>
      <c r="Z28" s="89">
        <f t="shared" si="10"/>
        <v>0</v>
      </c>
      <c r="AA28" s="89">
        <f t="shared" si="10"/>
        <v>0</v>
      </c>
      <c r="AB28" s="89"/>
    </row>
    <row r="29" spans="4:28" ht="12"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1:28" s="96" customFormat="1" ht="11.25">
      <c r="A30" s="92"/>
      <c r="B30" s="93" t="s">
        <v>107</v>
      </c>
      <c r="C30" s="94">
        <f>'Исходные данные'!I5-31</f>
        <v>41609</v>
      </c>
      <c r="D30" s="94">
        <f>'Исходные данные'!C10</f>
        <v>41640</v>
      </c>
      <c r="E30" s="94">
        <f>'Исходные данные'!D10</f>
        <v>41671</v>
      </c>
      <c r="F30" s="94">
        <f>'Исходные данные'!E10</f>
        <v>41702</v>
      </c>
      <c r="G30" s="94">
        <f>'Исходные данные'!F10</f>
        <v>41733</v>
      </c>
      <c r="H30" s="94">
        <f>'Исходные данные'!G10</f>
        <v>41764</v>
      </c>
      <c r="I30" s="94">
        <f>'Исходные данные'!H10</f>
        <v>41795</v>
      </c>
      <c r="J30" s="94">
        <f>'Исходные данные'!I10</f>
        <v>41826</v>
      </c>
      <c r="K30" s="94">
        <f>'Исходные данные'!J10</f>
        <v>41857</v>
      </c>
      <c r="L30" s="94">
        <f>'Исходные данные'!K10</f>
        <v>41888</v>
      </c>
      <c r="M30" s="94">
        <f>'Исходные данные'!L10</f>
        <v>41919</v>
      </c>
      <c r="N30" s="94">
        <f>'Исходные данные'!M10</f>
        <v>41950</v>
      </c>
      <c r="O30" s="94">
        <f>'Исходные данные'!N10</f>
        <v>41981</v>
      </c>
      <c r="P30" s="94">
        <f>'Исходные данные'!O10</f>
        <v>42012</v>
      </c>
      <c r="Q30" s="94">
        <f>'Исходные данные'!P10</f>
        <v>42043</v>
      </c>
      <c r="R30" s="94">
        <f>'Исходные данные'!Q10</f>
        <v>42074</v>
      </c>
      <c r="S30" s="94">
        <f>'Исходные данные'!R10</f>
        <v>42105</v>
      </c>
      <c r="T30" s="94">
        <f>'Исходные данные'!S10</f>
        <v>42136</v>
      </c>
      <c r="U30" s="94">
        <f>'Исходные данные'!T10</f>
        <v>42167</v>
      </c>
      <c r="V30" s="94">
        <f>'Исходные данные'!U10</f>
        <v>42198</v>
      </c>
      <c r="W30" s="94">
        <f>'Исходные данные'!V10</f>
        <v>42229</v>
      </c>
      <c r="X30" s="94">
        <f>'Исходные данные'!W10</f>
        <v>42260</v>
      </c>
      <c r="Y30" s="94">
        <f>'Исходные данные'!X10</f>
        <v>42291</v>
      </c>
      <c r="Z30" s="94">
        <f>'Исходные данные'!Y10</f>
        <v>42322</v>
      </c>
      <c r="AA30" s="94">
        <f>'Исходные данные'!Z10</f>
        <v>42353</v>
      </c>
      <c r="AB30" s="95"/>
    </row>
    <row r="31" spans="1:28" s="96" customFormat="1" ht="11.25">
      <c r="A31" s="92"/>
      <c r="B31" s="93" t="s">
        <v>108</v>
      </c>
      <c r="C31" s="97">
        <v>0</v>
      </c>
      <c r="D31" s="98">
        <v>1</v>
      </c>
      <c r="E31" s="98">
        <v>2</v>
      </c>
      <c r="F31" s="98">
        <v>3</v>
      </c>
      <c r="G31" s="98">
        <v>4</v>
      </c>
      <c r="H31" s="98">
        <v>5</v>
      </c>
      <c r="I31" s="98">
        <v>6</v>
      </c>
      <c r="J31" s="98">
        <v>7</v>
      </c>
      <c r="K31" s="98">
        <v>8</v>
      </c>
      <c r="L31" s="98">
        <v>9</v>
      </c>
      <c r="M31" s="98">
        <v>10</v>
      </c>
      <c r="N31" s="98">
        <v>11</v>
      </c>
      <c r="O31" s="98">
        <v>12</v>
      </c>
      <c r="P31" s="98">
        <v>13</v>
      </c>
      <c r="Q31" s="98">
        <v>14</v>
      </c>
      <c r="R31" s="98">
        <v>15</v>
      </c>
      <c r="S31" s="98">
        <v>16</v>
      </c>
      <c r="T31" s="98">
        <v>17</v>
      </c>
      <c r="U31" s="98">
        <v>18</v>
      </c>
      <c r="V31" s="98">
        <v>19</v>
      </c>
      <c r="W31" s="98">
        <v>20</v>
      </c>
      <c r="X31" s="98">
        <v>21</v>
      </c>
      <c r="Y31" s="98">
        <v>22</v>
      </c>
      <c r="Z31" s="98">
        <v>23</v>
      </c>
      <c r="AA31" s="98">
        <v>24</v>
      </c>
      <c r="AB31" s="95"/>
    </row>
    <row r="32" spans="1:28" s="96" customFormat="1" ht="11.25">
      <c r="A32" s="92"/>
      <c r="C32" s="94" t="str">
        <f>IF(D$2=2,D$30-31,"-")</f>
        <v>-</v>
      </c>
      <c r="D32" s="94">
        <f aca="true" t="shared" si="11" ref="D32:AA32">IF(E$2=2,E$30-31,"-")</f>
        <v>41640</v>
      </c>
      <c r="E32" s="94" t="str">
        <f t="shared" si="11"/>
        <v>-</v>
      </c>
      <c r="F32" s="94" t="str">
        <f t="shared" si="11"/>
        <v>-</v>
      </c>
      <c r="G32" s="94" t="str">
        <f t="shared" si="11"/>
        <v>-</v>
      </c>
      <c r="H32" s="94" t="str">
        <f t="shared" si="11"/>
        <v>-</v>
      </c>
      <c r="I32" s="94" t="str">
        <f t="shared" si="11"/>
        <v>-</v>
      </c>
      <c r="J32" s="94" t="str">
        <f t="shared" si="11"/>
        <v>-</v>
      </c>
      <c r="K32" s="94" t="str">
        <f t="shared" si="11"/>
        <v>-</v>
      </c>
      <c r="L32" s="94" t="str">
        <f t="shared" si="11"/>
        <v>-</v>
      </c>
      <c r="M32" s="94" t="str">
        <f t="shared" si="11"/>
        <v>-</v>
      </c>
      <c r="N32" s="94" t="str">
        <f t="shared" si="11"/>
        <v>-</v>
      </c>
      <c r="O32" s="94" t="str">
        <f t="shared" si="11"/>
        <v>-</v>
      </c>
      <c r="P32" s="94" t="str">
        <f t="shared" si="11"/>
        <v>-</v>
      </c>
      <c r="Q32" s="94" t="str">
        <f t="shared" si="11"/>
        <v>-</v>
      </c>
      <c r="R32" s="94" t="str">
        <f t="shared" si="11"/>
        <v>-</v>
      </c>
      <c r="S32" s="94" t="str">
        <f t="shared" si="11"/>
        <v>-</v>
      </c>
      <c r="T32" s="94" t="str">
        <f t="shared" si="11"/>
        <v>-</v>
      </c>
      <c r="U32" s="94" t="str">
        <f t="shared" si="11"/>
        <v>-</v>
      </c>
      <c r="V32" s="94" t="str">
        <f t="shared" si="11"/>
        <v>-</v>
      </c>
      <c r="W32" s="94" t="str">
        <f t="shared" si="11"/>
        <v>-</v>
      </c>
      <c r="X32" s="94" t="str">
        <f t="shared" si="11"/>
        <v>-</v>
      </c>
      <c r="Y32" s="94" t="str">
        <f t="shared" si="11"/>
        <v>-</v>
      </c>
      <c r="Z32" s="94" t="str">
        <f t="shared" si="11"/>
        <v>-</v>
      </c>
      <c r="AA32" s="94" t="str">
        <f t="shared" si="11"/>
        <v>-</v>
      </c>
      <c r="AB32" s="95"/>
    </row>
    <row r="33" spans="1:28" s="100" customFormat="1" ht="12">
      <c r="A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</row>
    <row r="34" spans="2:28" s="96" customFormat="1" ht="11.25">
      <c r="B34" s="93">
        <v>0</v>
      </c>
      <c r="C34" s="101">
        <f>IF(D$2=1,C$28,"-")</f>
        <v>0</v>
      </c>
      <c r="D34" s="101" t="str">
        <f aca="true" t="shared" si="12" ref="D34:O34">IF($C2=D$31,$C28,"-")</f>
        <v>-</v>
      </c>
      <c r="E34" s="101" t="str">
        <f t="shared" si="12"/>
        <v>-</v>
      </c>
      <c r="F34" s="101" t="str">
        <f t="shared" si="12"/>
        <v>-</v>
      </c>
      <c r="G34" s="101" t="str">
        <f t="shared" si="12"/>
        <v>-</v>
      </c>
      <c r="H34" s="101" t="str">
        <f t="shared" si="12"/>
        <v>-</v>
      </c>
      <c r="I34" s="101" t="str">
        <f t="shared" si="12"/>
        <v>-</v>
      </c>
      <c r="J34" s="101" t="str">
        <f t="shared" si="12"/>
        <v>-</v>
      </c>
      <c r="K34" s="101" t="str">
        <f t="shared" si="12"/>
        <v>-</v>
      </c>
      <c r="L34" s="101" t="str">
        <f t="shared" si="12"/>
        <v>-</v>
      </c>
      <c r="M34" s="101" t="str">
        <f t="shared" si="12"/>
        <v>-</v>
      </c>
      <c r="N34" s="101" t="str">
        <f t="shared" si="12"/>
        <v>-</v>
      </c>
      <c r="O34" s="101" t="str">
        <f t="shared" si="12"/>
        <v>-</v>
      </c>
      <c r="AB34" s="95"/>
    </row>
    <row r="35" spans="2:28" s="96" customFormat="1" ht="11.25">
      <c r="B35" s="93">
        <v>1</v>
      </c>
      <c r="C35" s="101" t="str">
        <f>IF(E$2=1,D$28,"-")</f>
        <v>-</v>
      </c>
      <c r="D35" s="101">
        <f aca="true" t="shared" si="13" ref="D35:O35">IF($D2=D$31,$D28,"-")</f>
        <v>0</v>
      </c>
      <c r="E35" s="101" t="str">
        <f t="shared" si="13"/>
        <v>-</v>
      </c>
      <c r="F35" s="101" t="str">
        <f t="shared" si="13"/>
        <v>-</v>
      </c>
      <c r="G35" s="101" t="str">
        <f t="shared" si="13"/>
        <v>-</v>
      </c>
      <c r="H35" s="101" t="str">
        <f t="shared" si="13"/>
        <v>-</v>
      </c>
      <c r="I35" s="101" t="str">
        <f t="shared" si="13"/>
        <v>-</v>
      </c>
      <c r="J35" s="101" t="str">
        <f t="shared" si="13"/>
        <v>-</v>
      </c>
      <c r="K35" s="101" t="str">
        <f t="shared" si="13"/>
        <v>-</v>
      </c>
      <c r="L35" s="101" t="str">
        <f t="shared" si="13"/>
        <v>-</v>
      </c>
      <c r="M35" s="101" t="str">
        <f t="shared" si="13"/>
        <v>-</v>
      </c>
      <c r="N35" s="101" t="str">
        <f t="shared" si="13"/>
        <v>-</v>
      </c>
      <c r="O35" s="101" t="str">
        <f t="shared" si="13"/>
        <v>-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</row>
    <row r="36" spans="2:28" s="96" customFormat="1" ht="11.25">
      <c r="B36" s="93">
        <v>2</v>
      </c>
      <c r="C36" s="101" t="str">
        <f>IF(F$2=1,E$28,"-")</f>
        <v>-</v>
      </c>
      <c r="D36" s="101" t="str">
        <f aca="true" t="shared" si="14" ref="D36:O36">IF($E2=D$31,$E28,"-")</f>
        <v>-</v>
      </c>
      <c r="E36" s="101">
        <f t="shared" si="14"/>
        <v>0</v>
      </c>
      <c r="F36" s="101" t="str">
        <f t="shared" si="14"/>
        <v>-</v>
      </c>
      <c r="G36" s="101" t="str">
        <f t="shared" si="14"/>
        <v>-</v>
      </c>
      <c r="H36" s="101" t="str">
        <f t="shared" si="14"/>
        <v>-</v>
      </c>
      <c r="I36" s="101" t="str">
        <f t="shared" si="14"/>
        <v>-</v>
      </c>
      <c r="J36" s="101" t="str">
        <f t="shared" si="14"/>
        <v>-</v>
      </c>
      <c r="K36" s="101" t="str">
        <f t="shared" si="14"/>
        <v>-</v>
      </c>
      <c r="L36" s="101" t="str">
        <f t="shared" si="14"/>
        <v>-</v>
      </c>
      <c r="M36" s="101" t="str">
        <f t="shared" si="14"/>
        <v>-</v>
      </c>
      <c r="N36" s="101" t="str">
        <f t="shared" si="14"/>
        <v>-</v>
      </c>
      <c r="O36" s="101" t="str">
        <f t="shared" si="14"/>
        <v>-</v>
      </c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</row>
    <row r="37" spans="2:28" s="96" customFormat="1" ht="11.25">
      <c r="B37" s="93">
        <v>3</v>
      </c>
      <c r="C37" s="101" t="str">
        <f>IF(G$2=1,F$28,"-")</f>
        <v>-</v>
      </c>
      <c r="D37" s="101" t="str">
        <f aca="true" t="shared" si="15" ref="D37:O37">IF($F2=D$31,$F28,"-")</f>
        <v>-</v>
      </c>
      <c r="E37" s="101" t="str">
        <f t="shared" si="15"/>
        <v>-</v>
      </c>
      <c r="F37" s="101">
        <f t="shared" si="15"/>
        <v>0</v>
      </c>
      <c r="G37" s="101" t="str">
        <f t="shared" si="15"/>
        <v>-</v>
      </c>
      <c r="H37" s="101" t="str">
        <f t="shared" si="15"/>
        <v>-</v>
      </c>
      <c r="I37" s="101" t="str">
        <f t="shared" si="15"/>
        <v>-</v>
      </c>
      <c r="J37" s="101" t="str">
        <f t="shared" si="15"/>
        <v>-</v>
      </c>
      <c r="K37" s="101" t="str">
        <f t="shared" si="15"/>
        <v>-</v>
      </c>
      <c r="L37" s="101" t="str">
        <f t="shared" si="15"/>
        <v>-</v>
      </c>
      <c r="M37" s="101" t="str">
        <f t="shared" si="15"/>
        <v>-</v>
      </c>
      <c r="N37" s="101" t="str">
        <f t="shared" si="15"/>
        <v>-</v>
      </c>
      <c r="O37" s="101" t="str">
        <f t="shared" si="15"/>
        <v>-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2:28" s="96" customFormat="1" ht="11.25">
      <c r="B38" s="93">
        <v>4</v>
      </c>
      <c r="C38" s="101" t="str">
        <f>IF(H$2=1,G$28,"-")</f>
        <v>-</v>
      </c>
      <c r="D38" s="101" t="str">
        <f aca="true" t="shared" si="16" ref="D38:O38">IF($G2=D$31,$G28,"-")</f>
        <v>-</v>
      </c>
      <c r="E38" s="101" t="str">
        <f t="shared" si="16"/>
        <v>-</v>
      </c>
      <c r="F38" s="101" t="str">
        <f t="shared" si="16"/>
        <v>-</v>
      </c>
      <c r="G38" s="101">
        <f t="shared" si="16"/>
        <v>0</v>
      </c>
      <c r="H38" s="101" t="str">
        <f t="shared" si="16"/>
        <v>-</v>
      </c>
      <c r="I38" s="101" t="str">
        <f t="shared" si="16"/>
        <v>-</v>
      </c>
      <c r="J38" s="101" t="str">
        <f t="shared" si="16"/>
        <v>-</v>
      </c>
      <c r="K38" s="101" t="str">
        <f t="shared" si="16"/>
        <v>-</v>
      </c>
      <c r="L38" s="101" t="str">
        <f t="shared" si="16"/>
        <v>-</v>
      </c>
      <c r="M38" s="101" t="str">
        <f t="shared" si="16"/>
        <v>-</v>
      </c>
      <c r="N38" s="101" t="str">
        <f t="shared" si="16"/>
        <v>-</v>
      </c>
      <c r="O38" s="101" t="str">
        <f t="shared" si="16"/>
        <v>-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5"/>
    </row>
    <row r="39" spans="2:28" s="96" customFormat="1" ht="11.25">
      <c r="B39" s="93">
        <v>5</v>
      </c>
      <c r="C39" s="101" t="str">
        <f>IF(I$2=1,H$28,"-")</f>
        <v>-</v>
      </c>
      <c r="D39" s="101" t="str">
        <f aca="true" t="shared" si="17" ref="D39:O39">IF($H2=D$31,$H28,"-")</f>
        <v>-</v>
      </c>
      <c r="E39" s="101" t="str">
        <f t="shared" si="17"/>
        <v>-</v>
      </c>
      <c r="F39" s="101" t="str">
        <f t="shared" si="17"/>
        <v>-</v>
      </c>
      <c r="G39" s="101" t="str">
        <f t="shared" si="17"/>
        <v>-</v>
      </c>
      <c r="H39" s="101">
        <f t="shared" si="17"/>
        <v>0</v>
      </c>
      <c r="I39" s="101" t="str">
        <f t="shared" si="17"/>
        <v>-</v>
      </c>
      <c r="J39" s="101" t="str">
        <f t="shared" si="17"/>
        <v>-</v>
      </c>
      <c r="K39" s="101" t="str">
        <f t="shared" si="17"/>
        <v>-</v>
      </c>
      <c r="L39" s="101" t="str">
        <f t="shared" si="17"/>
        <v>-</v>
      </c>
      <c r="M39" s="101" t="str">
        <f t="shared" si="17"/>
        <v>-</v>
      </c>
      <c r="N39" s="101" t="str">
        <f t="shared" si="17"/>
        <v>-</v>
      </c>
      <c r="O39" s="101" t="str">
        <f t="shared" si="17"/>
        <v>-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</row>
    <row r="40" spans="2:28" s="96" customFormat="1" ht="11.25">
      <c r="B40" s="93">
        <v>6</v>
      </c>
      <c r="C40" s="101" t="str">
        <f>IF(J$2=1,I$28,"-")</f>
        <v>-</v>
      </c>
      <c r="D40" s="101" t="str">
        <f aca="true" t="shared" si="18" ref="D40:O40">IF($I2=D$31,$I28,"-")</f>
        <v>-</v>
      </c>
      <c r="E40" s="101" t="str">
        <f t="shared" si="18"/>
        <v>-</v>
      </c>
      <c r="F40" s="101" t="str">
        <f t="shared" si="18"/>
        <v>-</v>
      </c>
      <c r="G40" s="101" t="str">
        <f t="shared" si="18"/>
        <v>-</v>
      </c>
      <c r="H40" s="101" t="str">
        <f t="shared" si="18"/>
        <v>-</v>
      </c>
      <c r="I40" s="101">
        <f t="shared" si="18"/>
        <v>0</v>
      </c>
      <c r="J40" s="101" t="str">
        <f t="shared" si="18"/>
        <v>-</v>
      </c>
      <c r="K40" s="101" t="str">
        <f t="shared" si="18"/>
        <v>-</v>
      </c>
      <c r="L40" s="101" t="str">
        <f t="shared" si="18"/>
        <v>-</v>
      </c>
      <c r="M40" s="101" t="str">
        <f t="shared" si="18"/>
        <v>-</v>
      </c>
      <c r="N40" s="101" t="str">
        <f t="shared" si="18"/>
        <v>-</v>
      </c>
      <c r="O40" s="101" t="str">
        <f t="shared" si="18"/>
        <v>-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</row>
    <row r="41" spans="2:28" s="96" customFormat="1" ht="11.25">
      <c r="B41" s="93">
        <v>7</v>
      </c>
      <c r="C41" s="101" t="str">
        <f>IF(K$2=1,J$28,"-")</f>
        <v>-</v>
      </c>
      <c r="D41" s="101" t="str">
        <f aca="true" t="shared" si="19" ref="D41:O41">IF($J2=D$31,$J28,"-")</f>
        <v>-</v>
      </c>
      <c r="E41" s="101" t="str">
        <f t="shared" si="19"/>
        <v>-</v>
      </c>
      <c r="F41" s="101" t="str">
        <f t="shared" si="19"/>
        <v>-</v>
      </c>
      <c r="G41" s="101" t="str">
        <f t="shared" si="19"/>
        <v>-</v>
      </c>
      <c r="H41" s="101" t="str">
        <f t="shared" si="19"/>
        <v>-</v>
      </c>
      <c r="I41" s="101" t="str">
        <f t="shared" si="19"/>
        <v>-</v>
      </c>
      <c r="J41" s="101">
        <f t="shared" si="19"/>
        <v>0</v>
      </c>
      <c r="K41" s="101" t="str">
        <f t="shared" si="19"/>
        <v>-</v>
      </c>
      <c r="L41" s="101" t="str">
        <f t="shared" si="19"/>
        <v>-</v>
      </c>
      <c r="M41" s="101" t="str">
        <f t="shared" si="19"/>
        <v>-</v>
      </c>
      <c r="N41" s="101" t="str">
        <f t="shared" si="19"/>
        <v>-</v>
      </c>
      <c r="O41" s="101" t="str">
        <f t="shared" si="19"/>
        <v>-</v>
      </c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</row>
    <row r="42" spans="2:28" s="96" customFormat="1" ht="11.25">
      <c r="B42" s="93">
        <v>8</v>
      </c>
      <c r="C42" s="101" t="str">
        <f>IF(L$2=1,K$28,"-")</f>
        <v>-</v>
      </c>
      <c r="D42" s="101" t="str">
        <f aca="true" t="shared" si="20" ref="D42:O42">IF($K2=D$31,$K28,"-")</f>
        <v>-</v>
      </c>
      <c r="E42" s="101" t="str">
        <f t="shared" si="20"/>
        <v>-</v>
      </c>
      <c r="F42" s="101" t="str">
        <f t="shared" si="20"/>
        <v>-</v>
      </c>
      <c r="G42" s="101" t="str">
        <f t="shared" si="20"/>
        <v>-</v>
      </c>
      <c r="H42" s="101" t="str">
        <f t="shared" si="20"/>
        <v>-</v>
      </c>
      <c r="I42" s="101" t="str">
        <f t="shared" si="20"/>
        <v>-</v>
      </c>
      <c r="J42" s="101" t="str">
        <f t="shared" si="20"/>
        <v>-</v>
      </c>
      <c r="K42" s="101">
        <f t="shared" si="20"/>
        <v>0</v>
      </c>
      <c r="L42" s="101" t="str">
        <f t="shared" si="20"/>
        <v>-</v>
      </c>
      <c r="M42" s="101" t="str">
        <f t="shared" si="20"/>
        <v>-</v>
      </c>
      <c r="N42" s="101" t="str">
        <f t="shared" si="20"/>
        <v>-</v>
      </c>
      <c r="O42" s="101" t="str">
        <f t="shared" si="20"/>
        <v>-</v>
      </c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</row>
    <row r="43" spans="2:28" s="96" customFormat="1" ht="11.25">
      <c r="B43" s="93">
        <v>9</v>
      </c>
      <c r="C43" s="101" t="str">
        <f>IF(M$2=1,L$28,"-")</f>
        <v>-</v>
      </c>
      <c r="D43" s="101" t="str">
        <f aca="true" t="shared" si="21" ref="D43:O43">IF($L2=D$31,$L28,"-")</f>
        <v>-</v>
      </c>
      <c r="E43" s="101" t="str">
        <f t="shared" si="21"/>
        <v>-</v>
      </c>
      <c r="F43" s="101" t="str">
        <f t="shared" si="21"/>
        <v>-</v>
      </c>
      <c r="G43" s="101" t="str">
        <f t="shared" si="21"/>
        <v>-</v>
      </c>
      <c r="H43" s="101" t="str">
        <f t="shared" si="21"/>
        <v>-</v>
      </c>
      <c r="I43" s="101" t="str">
        <f t="shared" si="21"/>
        <v>-</v>
      </c>
      <c r="J43" s="101" t="str">
        <f t="shared" si="21"/>
        <v>-</v>
      </c>
      <c r="K43" s="101" t="str">
        <f t="shared" si="21"/>
        <v>-</v>
      </c>
      <c r="L43" s="101">
        <f t="shared" si="21"/>
        <v>0</v>
      </c>
      <c r="M43" s="101" t="str">
        <f t="shared" si="21"/>
        <v>-</v>
      </c>
      <c r="N43" s="101" t="str">
        <f t="shared" si="21"/>
        <v>-</v>
      </c>
      <c r="O43" s="101" t="str">
        <f t="shared" si="21"/>
        <v>-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</row>
    <row r="44" spans="2:28" s="96" customFormat="1" ht="11.25">
      <c r="B44" s="93">
        <v>10</v>
      </c>
      <c r="C44" s="101" t="str">
        <f>IF(N$2=1,M$28,"-")</f>
        <v>-</v>
      </c>
      <c r="D44" s="101" t="str">
        <f aca="true" t="shared" si="22" ref="D44:O44">IF($M2=D$31,$M28,"-")</f>
        <v>-</v>
      </c>
      <c r="E44" s="101" t="str">
        <f t="shared" si="22"/>
        <v>-</v>
      </c>
      <c r="F44" s="101" t="str">
        <f t="shared" si="22"/>
        <v>-</v>
      </c>
      <c r="G44" s="101" t="str">
        <f t="shared" si="22"/>
        <v>-</v>
      </c>
      <c r="H44" s="101" t="str">
        <f t="shared" si="22"/>
        <v>-</v>
      </c>
      <c r="I44" s="101" t="str">
        <f t="shared" si="22"/>
        <v>-</v>
      </c>
      <c r="J44" s="101" t="str">
        <f t="shared" si="22"/>
        <v>-</v>
      </c>
      <c r="K44" s="101" t="str">
        <f t="shared" si="22"/>
        <v>-</v>
      </c>
      <c r="L44" s="101" t="str">
        <f t="shared" si="22"/>
        <v>-</v>
      </c>
      <c r="M44" s="101">
        <f t="shared" si="22"/>
        <v>0</v>
      </c>
      <c r="N44" s="101" t="str">
        <f t="shared" si="22"/>
        <v>-</v>
      </c>
      <c r="O44" s="101" t="str">
        <f t="shared" si="22"/>
        <v>-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</row>
    <row r="45" spans="2:28" s="96" customFormat="1" ht="11.25">
      <c r="B45" s="93">
        <v>11</v>
      </c>
      <c r="C45" s="101" t="str">
        <f>IF(O$2=1,N$28,"-")</f>
        <v>-</v>
      </c>
      <c r="D45" s="101" t="str">
        <f aca="true" t="shared" si="23" ref="D45:O45">IF($N2=D$31,$N28,"-")</f>
        <v>-</v>
      </c>
      <c r="E45" s="101" t="str">
        <f t="shared" si="23"/>
        <v>-</v>
      </c>
      <c r="F45" s="101" t="str">
        <f t="shared" si="23"/>
        <v>-</v>
      </c>
      <c r="G45" s="101" t="str">
        <f t="shared" si="23"/>
        <v>-</v>
      </c>
      <c r="H45" s="101" t="str">
        <f t="shared" si="23"/>
        <v>-</v>
      </c>
      <c r="I45" s="101" t="str">
        <f t="shared" si="23"/>
        <v>-</v>
      </c>
      <c r="J45" s="101" t="str">
        <f t="shared" si="23"/>
        <v>-</v>
      </c>
      <c r="K45" s="101" t="str">
        <f t="shared" si="23"/>
        <v>-</v>
      </c>
      <c r="L45" s="101" t="str">
        <f t="shared" si="23"/>
        <v>-</v>
      </c>
      <c r="M45" s="101" t="str">
        <f t="shared" si="23"/>
        <v>-</v>
      </c>
      <c r="N45" s="101">
        <f t="shared" si="23"/>
        <v>0</v>
      </c>
      <c r="O45" s="101" t="str">
        <f t="shared" si="23"/>
        <v>-</v>
      </c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</row>
    <row r="46" spans="2:28" s="96" customFormat="1" ht="11.25">
      <c r="B46" s="93">
        <v>12</v>
      </c>
      <c r="C46" s="101" t="str">
        <f>IF(P$2=1,O$28,"-")</f>
        <v>-</v>
      </c>
      <c r="D46" s="101" t="str">
        <f aca="true" t="shared" si="24" ref="D46:O46">IF($O2=D$31,$O28,"-")</f>
        <v>-</v>
      </c>
      <c r="E46" s="101" t="str">
        <f t="shared" si="24"/>
        <v>-</v>
      </c>
      <c r="F46" s="101" t="str">
        <f t="shared" si="24"/>
        <v>-</v>
      </c>
      <c r="G46" s="101" t="str">
        <f t="shared" si="24"/>
        <v>-</v>
      </c>
      <c r="H46" s="101" t="str">
        <f t="shared" si="24"/>
        <v>-</v>
      </c>
      <c r="I46" s="101" t="str">
        <f t="shared" si="24"/>
        <v>-</v>
      </c>
      <c r="J46" s="101" t="str">
        <f t="shared" si="24"/>
        <v>-</v>
      </c>
      <c r="K46" s="101" t="str">
        <f t="shared" si="24"/>
        <v>-</v>
      </c>
      <c r="L46" s="101" t="str">
        <f t="shared" si="24"/>
        <v>-</v>
      </c>
      <c r="M46" s="101" t="str">
        <f t="shared" si="24"/>
        <v>-</v>
      </c>
      <c r="N46" s="101" t="str">
        <f t="shared" si="24"/>
        <v>-</v>
      </c>
      <c r="O46" s="101">
        <f t="shared" si="24"/>
        <v>0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</row>
    <row r="47" spans="2:28" s="96" customFormat="1" ht="11.25">
      <c r="B47" s="93">
        <v>13</v>
      </c>
      <c r="C47" s="101" t="str">
        <f>IF(Q$2=1,P$28,"-")</f>
        <v>-</v>
      </c>
      <c r="D47" s="101" t="str">
        <f aca="true" t="shared" si="25" ref="D47:O47">IF($P2=D$31,$P28,"-")</f>
        <v>-</v>
      </c>
      <c r="E47" s="101" t="str">
        <f t="shared" si="25"/>
        <v>-</v>
      </c>
      <c r="F47" s="101" t="str">
        <f t="shared" si="25"/>
        <v>-</v>
      </c>
      <c r="G47" s="101" t="str">
        <f t="shared" si="25"/>
        <v>-</v>
      </c>
      <c r="H47" s="101" t="str">
        <f t="shared" si="25"/>
        <v>-</v>
      </c>
      <c r="I47" s="101" t="str">
        <f t="shared" si="25"/>
        <v>-</v>
      </c>
      <c r="J47" s="101" t="str">
        <f t="shared" si="25"/>
        <v>-</v>
      </c>
      <c r="K47" s="101" t="str">
        <f t="shared" si="25"/>
        <v>-</v>
      </c>
      <c r="L47" s="101" t="str">
        <f t="shared" si="25"/>
        <v>-</v>
      </c>
      <c r="M47" s="101" t="str">
        <f t="shared" si="25"/>
        <v>-</v>
      </c>
      <c r="N47" s="101" t="str">
        <f t="shared" si="25"/>
        <v>-</v>
      </c>
      <c r="O47" s="101" t="str">
        <f t="shared" si="25"/>
        <v>-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</row>
    <row r="48" spans="2:28" s="96" customFormat="1" ht="11.25">
      <c r="B48" s="93">
        <v>14</v>
      </c>
      <c r="C48" s="101" t="str">
        <f>IF(R$2=1,Q$28,"-")</f>
        <v>-</v>
      </c>
      <c r="D48" s="101" t="str">
        <f aca="true" t="shared" si="26" ref="D48:O48">IF($Q2=D$31,$Q28,"-")</f>
        <v>-</v>
      </c>
      <c r="E48" s="101" t="str">
        <f t="shared" si="26"/>
        <v>-</v>
      </c>
      <c r="F48" s="101" t="str">
        <f t="shared" si="26"/>
        <v>-</v>
      </c>
      <c r="G48" s="101" t="str">
        <f t="shared" si="26"/>
        <v>-</v>
      </c>
      <c r="H48" s="101" t="str">
        <f t="shared" si="26"/>
        <v>-</v>
      </c>
      <c r="I48" s="101" t="str">
        <f t="shared" si="26"/>
        <v>-</v>
      </c>
      <c r="J48" s="101" t="str">
        <f t="shared" si="26"/>
        <v>-</v>
      </c>
      <c r="K48" s="101" t="str">
        <f t="shared" si="26"/>
        <v>-</v>
      </c>
      <c r="L48" s="101" t="str">
        <f t="shared" si="26"/>
        <v>-</v>
      </c>
      <c r="M48" s="101" t="str">
        <f t="shared" si="26"/>
        <v>-</v>
      </c>
      <c r="N48" s="101" t="str">
        <f t="shared" si="26"/>
        <v>-</v>
      </c>
      <c r="O48" s="101" t="str">
        <f t="shared" si="26"/>
        <v>-</v>
      </c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</row>
    <row r="49" spans="2:28" s="96" customFormat="1" ht="11.25">
      <c r="B49" s="93">
        <v>15</v>
      </c>
      <c r="C49" s="101" t="str">
        <f>IF(S$2=1,R$28,"-")</f>
        <v>-</v>
      </c>
      <c r="D49" s="101" t="str">
        <f aca="true" t="shared" si="27" ref="D49:O49">IF($R2=D$31,$R28,"-")</f>
        <v>-</v>
      </c>
      <c r="E49" s="101" t="str">
        <f t="shared" si="27"/>
        <v>-</v>
      </c>
      <c r="F49" s="101" t="str">
        <f t="shared" si="27"/>
        <v>-</v>
      </c>
      <c r="G49" s="101" t="str">
        <f t="shared" si="27"/>
        <v>-</v>
      </c>
      <c r="H49" s="101" t="str">
        <f t="shared" si="27"/>
        <v>-</v>
      </c>
      <c r="I49" s="101" t="str">
        <f t="shared" si="27"/>
        <v>-</v>
      </c>
      <c r="J49" s="101" t="str">
        <f t="shared" si="27"/>
        <v>-</v>
      </c>
      <c r="K49" s="101" t="str">
        <f t="shared" si="27"/>
        <v>-</v>
      </c>
      <c r="L49" s="101" t="str">
        <f t="shared" si="27"/>
        <v>-</v>
      </c>
      <c r="M49" s="101" t="str">
        <f t="shared" si="27"/>
        <v>-</v>
      </c>
      <c r="N49" s="101" t="str">
        <f t="shared" si="27"/>
        <v>-</v>
      </c>
      <c r="O49" s="101" t="str">
        <f t="shared" si="27"/>
        <v>-</v>
      </c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</row>
    <row r="50" spans="2:28" s="96" customFormat="1" ht="11.25">
      <c r="B50" s="93">
        <v>16</v>
      </c>
      <c r="C50" s="101" t="str">
        <f>IF(T$2=1,S$28,"-")</f>
        <v>-</v>
      </c>
      <c r="D50" s="101" t="str">
        <f aca="true" t="shared" si="28" ref="D50:O50">IF($S2=D$31,$S28,"-")</f>
        <v>-</v>
      </c>
      <c r="E50" s="101" t="str">
        <f t="shared" si="28"/>
        <v>-</v>
      </c>
      <c r="F50" s="101" t="str">
        <f t="shared" si="28"/>
        <v>-</v>
      </c>
      <c r="G50" s="101" t="str">
        <f t="shared" si="28"/>
        <v>-</v>
      </c>
      <c r="H50" s="101" t="str">
        <f t="shared" si="28"/>
        <v>-</v>
      </c>
      <c r="I50" s="101" t="str">
        <f t="shared" si="28"/>
        <v>-</v>
      </c>
      <c r="J50" s="101" t="str">
        <f t="shared" si="28"/>
        <v>-</v>
      </c>
      <c r="K50" s="101" t="str">
        <f t="shared" si="28"/>
        <v>-</v>
      </c>
      <c r="L50" s="101" t="str">
        <f t="shared" si="28"/>
        <v>-</v>
      </c>
      <c r="M50" s="101" t="str">
        <f t="shared" si="28"/>
        <v>-</v>
      </c>
      <c r="N50" s="101" t="str">
        <f t="shared" si="28"/>
        <v>-</v>
      </c>
      <c r="O50" s="101" t="str">
        <f t="shared" si="28"/>
        <v>-</v>
      </c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</row>
    <row r="51" spans="2:28" s="96" customFormat="1" ht="11.25">
      <c r="B51" s="93">
        <v>17</v>
      </c>
      <c r="C51" s="101" t="str">
        <f>IF(U$2=1,T$28,"-")</f>
        <v>-</v>
      </c>
      <c r="D51" s="101" t="str">
        <f aca="true" t="shared" si="29" ref="D51:O51">IF($T2=D$31,$T28,"-")</f>
        <v>-</v>
      </c>
      <c r="E51" s="101" t="str">
        <f t="shared" si="29"/>
        <v>-</v>
      </c>
      <c r="F51" s="101" t="str">
        <f t="shared" si="29"/>
        <v>-</v>
      </c>
      <c r="G51" s="101" t="str">
        <f t="shared" si="29"/>
        <v>-</v>
      </c>
      <c r="H51" s="101" t="str">
        <f t="shared" si="29"/>
        <v>-</v>
      </c>
      <c r="I51" s="101" t="str">
        <f t="shared" si="29"/>
        <v>-</v>
      </c>
      <c r="J51" s="101" t="str">
        <f t="shared" si="29"/>
        <v>-</v>
      </c>
      <c r="K51" s="101" t="str">
        <f t="shared" si="29"/>
        <v>-</v>
      </c>
      <c r="L51" s="101" t="str">
        <f t="shared" si="29"/>
        <v>-</v>
      </c>
      <c r="M51" s="101" t="str">
        <f t="shared" si="29"/>
        <v>-</v>
      </c>
      <c r="N51" s="101" t="str">
        <f t="shared" si="29"/>
        <v>-</v>
      </c>
      <c r="O51" s="101" t="str">
        <f t="shared" si="29"/>
        <v>-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</row>
    <row r="52" spans="2:28" s="96" customFormat="1" ht="11.25">
      <c r="B52" s="93">
        <v>18</v>
      </c>
      <c r="C52" s="101" t="str">
        <f>IF(V$2=1,U$28,"-")</f>
        <v>-</v>
      </c>
      <c r="D52" s="101" t="str">
        <f aca="true" t="shared" si="30" ref="D52:O52">IF($U2=D$31,$U28,"-")</f>
        <v>-</v>
      </c>
      <c r="E52" s="101" t="str">
        <f t="shared" si="30"/>
        <v>-</v>
      </c>
      <c r="F52" s="101" t="str">
        <f t="shared" si="30"/>
        <v>-</v>
      </c>
      <c r="G52" s="101" t="str">
        <f t="shared" si="30"/>
        <v>-</v>
      </c>
      <c r="H52" s="101" t="str">
        <f t="shared" si="30"/>
        <v>-</v>
      </c>
      <c r="I52" s="101" t="str">
        <f t="shared" si="30"/>
        <v>-</v>
      </c>
      <c r="J52" s="101" t="str">
        <f t="shared" si="30"/>
        <v>-</v>
      </c>
      <c r="K52" s="101" t="str">
        <f t="shared" si="30"/>
        <v>-</v>
      </c>
      <c r="L52" s="101" t="str">
        <f t="shared" si="30"/>
        <v>-</v>
      </c>
      <c r="M52" s="101" t="str">
        <f t="shared" si="30"/>
        <v>-</v>
      </c>
      <c r="N52" s="101" t="str">
        <f t="shared" si="30"/>
        <v>-</v>
      </c>
      <c r="O52" s="101" t="str">
        <f t="shared" si="30"/>
        <v>-</v>
      </c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</row>
    <row r="53" spans="2:28" s="96" customFormat="1" ht="11.25">
      <c r="B53" s="93">
        <v>19</v>
      </c>
      <c r="C53" s="101" t="str">
        <f>IF(W$2=1,V$28,"-")</f>
        <v>-</v>
      </c>
      <c r="D53" s="101" t="str">
        <f aca="true" t="shared" si="31" ref="D53:O53">IF($V2=D$31,$V28,"-")</f>
        <v>-</v>
      </c>
      <c r="E53" s="101" t="str">
        <f t="shared" si="31"/>
        <v>-</v>
      </c>
      <c r="F53" s="101" t="str">
        <f t="shared" si="31"/>
        <v>-</v>
      </c>
      <c r="G53" s="101" t="str">
        <f t="shared" si="31"/>
        <v>-</v>
      </c>
      <c r="H53" s="101" t="str">
        <f t="shared" si="31"/>
        <v>-</v>
      </c>
      <c r="I53" s="101" t="str">
        <f t="shared" si="31"/>
        <v>-</v>
      </c>
      <c r="J53" s="101" t="str">
        <f t="shared" si="31"/>
        <v>-</v>
      </c>
      <c r="K53" s="101" t="str">
        <f t="shared" si="31"/>
        <v>-</v>
      </c>
      <c r="L53" s="101" t="str">
        <f t="shared" si="31"/>
        <v>-</v>
      </c>
      <c r="M53" s="101" t="str">
        <f t="shared" si="31"/>
        <v>-</v>
      </c>
      <c r="N53" s="101" t="str">
        <f t="shared" si="31"/>
        <v>-</v>
      </c>
      <c r="O53" s="101" t="str">
        <f t="shared" si="31"/>
        <v>-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</row>
    <row r="54" spans="2:28" s="96" customFormat="1" ht="11.25">
      <c r="B54" s="93">
        <v>20</v>
      </c>
      <c r="C54" s="101" t="str">
        <f>IF(X$2=1,W$28,"-")</f>
        <v>-</v>
      </c>
      <c r="D54" s="101" t="str">
        <f aca="true" t="shared" si="32" ref="D54:O54">IF($W2=D$31,$W28,"-")</f>
        <v>-</v>
      </c>
      <c r="E54" s="101" t="str">
        <f t="shared" si="32"/>
        <v>-</v>
      </c>
      <c r="F54" s="101" t="str">
        <f t="shared" si="32"/>
        <v>-</v>
      </c>
      <c r="G54" s="101" t="str">
        <f t="shared" si="32"/>
        <v>-</v>
      </c>
      <c r="H54" s="101" t="str">
        <f t="shared" si="32"/>
        <v>-</v>
      </c>
      <c r="I54" s="101" t="str">
        <f t="shared" si="32"/>
        <v>-</v>
      </c>
      <c r="J54" s="101" t="str">
        <f t="shared" si="32"/>
        <v>-</v>
      </c>
      <c r="K54" s="101" t="str">
        <f t="shared" si="32"/>
        <v>-</v>
      </c>
      <c r="L54" s="101" t="str">
        <f t="shared" si="32"/>
        <v>-</v>
      </c>
      <c r="M54" s="101" t="str">
        <f t="shared" si="32"/>
        <v>-</v>
      </c>
      <c r="N54" s="101" t="str">
        <f t="shared" si="32"/>
        <v>-</v>
      </c>
      <c r="O54" s="101" t="str">
        <f t="shared" si="32"/>
        <v>-</v>
      </c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</row>
    <row r="55" spans="2:28" s="96" customFormat="1" ht="11.25">
      <c r="B55" s="93">
        <v>21</v>
      </c>
      <c r="C55" s="101" t="str">
        <f>IF(Y$2=1,X$28,"-")</f>
        <v>-</v>
      </c>
      <c r="D55" s="101" t="str">
        <f aca="true" t="shared" si="33" ref="D55:O55">IF($X2=D$31,$X28,"-")</f>
        <v>-</v>
      </c>
      <c r="E55" s="101" t="str">
        <f t="shared" si="33"/>
        <v>-</v>
      </c>
      <c r="F55" s="101" t="str">
        <f t="shared" si="33"/>
        <v>-</v>
      </c>
      <c r="G55" s="101" t="str">
        <f t="shared" si="33"/>
        <v>-</v>
      </c>
      <c r="H55" s="101" t="str">
        <f t="shared" si="33"/>
        <v>-</v>
      </c>
      <c r="I55" s="101" t="str">
        <f t="shared" si="33"/>
        <v>-</v>
      </c>
      <c r="J55" s="101" t="str">
        <f t="shared" si="33"/>
        <v>-</v>
      </c>
      <c r="K55" s="101" t="str">
        <f t="shared" si="33"/>
        <v>-</v>
      </c>
      <c r="L55" s="101" t="str">
        <f t="shared" si="33"/>
        <v>-</v>
      </c>
      <c r="M55" s="101" t="str">
        <f t="shared" si="33"/>
        <v>-</v>
      </c>
      <c r="N55" s="101" t="str">
        <f t="shared" si="33"/>
        <v>-</v>
      </c>
      <c r="O55" s="101" t="str">
        <f t="shared" si="33"/>
        <v>-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</row>
    <row r="56" spans="2:28" s="96" customFormat="1" ht="11.25">
      <c r="B56" s="93">
        <v>22</v>
      </c>
      <c r="C56" s="101" t="str">
        <f>IF(Z$2=1,Y$28,"-")</f>
        <v>-</v>
      </c>
      <c r="D56" s="101" t="str">
        <f aca="true" t="shared" si="34" ref="D56:O56">IF($Y2=D$31,$Y28,"-")</f>
        <v>-</v>
      </c>
      <c r="E56" s="101" t="str">
        <f t="shared" si="34"/>
        <v>-</v>
      </c>
      <c r="F56" s="101" t="str">
        <f t="shared" si="34"/>
        <v>-</v>
      </c>
      <c r="G56" s="101" t="str">
        <f t="shared" si="34"/>
        <v>-</v>
      </c>
      <c r="H56" s="101" t="str">
        <f t="shared" si="34"/>
        <v>-</v>
      </c>
      <c r="I56" s="101" t="str">
        <f t="shared" si="34"/>
        <v>-</v>
      </c>
      <c r="J56" s="101" t="str">
        <f t="shared" si="34"/>
        <v>-</v>
      </c>
      <c r="K56" s="101" t="str">
        <f t="shared" si="34"/>
        <v>-</v>
      </c>
      <c r="L56" s="101" t="str">
        <f t="shared" si="34"/>
        <v>-</v>
      </c>
      <c r="M56" s="101" t="str">
        <f t="shared" si="34"/>
        <v>-</v>
      </c>
      <c r="N56" s="101" t="str">
        <f t="shared" si="34"/>
        <v>-</v>
      </c>
      <c r="O56" s="101" t="str">
        <f t="shared" si="34"/>
        <v>-</v>
      </c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</row>
    <row r="57" spans="2:28" s="96" customFormat="1" ht="11.25">
      <c r="B57" s="93">
        <v>23</v>
      </c>
      <c r="C57" s="101" t="str">
        <f>IF(AA$2=1,Z$28,"-")</f>
        <v>-</v>
      </c>
      <c r="D57" s="101" t="str">
        <f aca="true" t="shared" si="35" ref="D57:O57">IF($Z2=D$31,$Z28,"-")</f>
        <v>-</v>
      </c>
      <c r="E57" s="101" t="str">
        <f t="shared" si="35"/>
        <v>-</v>
      </c>
      <c r="F57" s="101" t="str">
        <f t="shared" si="35"/>
        <v>-</v>
      </c>
      <c r="G57" s="101" t="str">
        <f t="shared" si="35"/>
        <v>-</v>
      </c>
      <c r="H57" s="101" t="str">
        <f t="shared" si="35"/>
        <v>-</v>
      </c>
      <c r="I57" s="101" t="str">
        <f t="shared" si="35"/>
        <v>-</v>
      </c>
      <c r="J57" s="101" t="str">
        <f t="shared" si="35"/>
        <v>-</v>
      </c>
      <c r="K57" s="101" t="str">
        <f t="shared" si="35"/>
        <v>-</v>
      </c>
      <c r="L57" s="101" t="str">
        <f t="shared" si="35"/>
        <v>-</v>
      </c>
      <c r="M57" s="101" t="str">
        <f t="shared" si="35"/>
        <v>-</v>
      </c>
      <c r="N57" s="101" t="str">
        <f t="shared" si="35"/>
        <v>-</v>
      </c>
      <c r="O57" s="101" t="str">
        <f t="shared" si="35"/>
        <v>-</v>
      </c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5"/>
    </row>
    <row r="58" spans="2:28" s="96" customFormat="1" ht="11.25">
      <c r="B58" s="93">
        <v>24</v>
      </c>
      <c r="C58" s="101" t="str">
        <f>IF(AB$2=1,AA$28,"-")</f>
        <v>-</v>
      </c>
      <c r="D58" s="101" t="str">
        <f aca="true" t="shared" si="36" ref="D58:O58">IF($AA2=D$31,$AA28,"-")</f>
        <v>-</v>
      </c>
      <c r="E58" s="101" t="str">
        <f t="shared" si="36"/>
        <v>-</v>
      </c>
      <c r="F58" s="101" t="str">
        <f t="shared" si="36"/>
        <v>-</v>
      </c>
      <c r="G58" s="101" t="str">
        <f t="shared" si="36"/>
        <v>-</v>
      </c>
      <c r="H58" s="101" t="str">
        <f t="shared" si="36"/>
        <v>-</v>
      </c>
      <c r="I58" s="101" t="str">
        <f t="shared" si="36"/>
        <v>-</v>
      </c>
      <c r="J58" s="101" t="str">
        <f t="shared" si="36"/>
        <v>-</v>
      </c>
      <c r="K58" s="101" t="str">
        <f t="shared" si="36"/>
        <v>-</v>
      </c>
      <c r="L58" s="101" t="str">
        <f t="shared" si="36"/>
        <v>-</v>
      </c>
      <c r="M58" s="101" t="str">
        <f t="shared" si="36"/>
        <v>-</v>
      </c>
      <c r="N58" s="101" t="str">
        <f t="shared" si="36"/>
        <v>-</v>
      </c>
      <c r="O58" s="101" t="str">
        <f t="shared" si="36"/>
        <v>-</v>
      </c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5"/>
    </row>
    <row r="59" spans="1:28" s="96" customFormat="1" ht="11.25">
      <c r="A59" s="92"/>
      <c r="C59" s="92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</row>
    <row r="60" spans="1:28" s="96" customFormat="1" ht="11.25">
      <c r="A60" s="92"/>
      <c r="C60" s="92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</row>
    <row r="61" spans="1:28" s="96" customFormat="1" ht="11.25">
      <c r="A61" s="92"/>
      <c r="B61" s="93" t="s">
        <v>108</v>
      </c>
      <c r="C61" s="94">
        <f>IF(MAX(C32:AA32)&gt;0,MAX(C32:AA32)-31,'Исходные данные'!C10-31)</f>
        <v>41609</v>
      </c>
      <c r="D61" s="94">
        <f>C61+31</f>
        <v>41640</v>
      </c>
      <c r="E61" s="94">
        <f aca="true" t="shared" si="37" ref="E61:O61">D61+31</f>
        <v>41671</v>
      </c>
      <c r="F61" s="94">
        <f t="shared" si="37"/>
        <v>41702</v>
      </c>
      <c r="G61" s="94">
        <f t="shared" si="37"/>
        <v>41733</v>
      </c>
      <c r="H61" s="94">
        <f t="shared" si="37"/>
        <v>41764</v>
      </c>
      <c r="I61" s="94">
        <f t="shared" si="37"/>
        <v>41795</v>
      </c>
      <c r="J61" s="94">
        <f t="shared" si="37"/>
        <v>41826</v>
      </c>
      <c r="K61" s="94">
        <f t="shared" si="37"/>
        <v>41857</v>
      </c>
      <c r="L61" s="94">
        <f t="shared" si="37"/>
        <v>41888</v>
      </c>
      <c r="M61" s="94">
        <f t="shared" si="37"/>
        <v>41919</v>
      </c>
      <c r="N61" s="94">
        <f t="shared" si="37"/>
        <v>41950</v>
      </c>
      <c r="O61" s="94">
        <f t="shared" si="37"/>
        <v>41981</v>
      </c>
      <c r="P61" s="94"/>
      <c r="Q61" s="94"/>
      <c r="R61" s="94"/>
      <c r="S61" s="101"/>
      <c r="T61" s="101"/>
      <c r="U61" s="101"/>
      <c r="V61" s="101"/>
      <c r="W61" s="101"/>
      <c r="X61" s="101"/>
      <c r="Y61" s="101"/>
      <c r="Z61" s="101"/>
      <c r="AA61" s="101"/>
      <c r="AB61" s="92"/>
    </row>
    <row r="62" spans="1:28" s="96" customFormat="1" ht="11.25">
      <c r="A62" s="92"/>
      <c r="B62" s="93" t="s">
        <v>109</v>
      </c>
      <c r="C62" s="102">
        <f>MAX(C34:C58)</f>
        <v>0</v>
      </c>
      <c r="D62" s="102">
        <f aca="true" t="shared" si="38" ref="D62:O62">MAX(D34:D58)</f>
        <v>0</v>
      </c>
      <c r="E62" s="102">
        <f t="shared" si="38"/>
        <v>0</v>
      </c>
      <c r="F62" s="102">
        <f t="shared" si="38"/>
        <v>0</v>
      </c>
      <c r="G62" s="102">
        <f t="shared" si="38"/>
        <v>0</v>
      </c>
      <c r="H62" s="102">
        <f t="shared" si="38"/>
        <v>0</v>
      </c>
      <c r="I62" s="102">
        <f t="shared" si="38"/>
        <v>0</v>
      </c>
      <c r="J62" s="102">
        <f t="shared" si="38"/>
        <v>0</v>
      </c>
      <c r="K62" s="102">
        <f t="shared" si="38"/>
        <v>0</v>
      </c>
      <c r="L62" s="102">
        <f t="shared" si="38"/>
        <v>0</v>
      </c>
      <c r="M62" s="102">
        <f t="shared" si="38"/>
        <v>0</v>
      </c>
      <c r="N62" s="102">
        <f t="shared" si="38"/>
        <v>0</v>
      </c>
      <c r="O62" s="102">
        <f t="shared" si="38"/>
        <v>0</v>
      </c>
      <c r="P62" s="92"/>
      <c r="Q62" s="92"/>
      <c r="R62" s="92"/>
      <c r="S62" s="92"/>
      <c r="T62" s="92"/>
      <c r="U62" s="92"/>
      <c r="V62" s="92"/>
      <c r="W62" s="103"/>
      <c r="X62" s="103"/>
      <c r="Y62" s="103"/>
      <c r="Z62" s="103"/>
      <c r="AA62" s="92"/>
      <c r="AB62" s="92"/>
    </row>
  </sheetData>
  <sheetProtection sheet="1"/>
  <printOptions horizontalCentered="1" verticalCentered="1"/>
  <pageMargins left="0" right="0" top="0.7874015748031497" bottom="0.3937007874015748" header="0.5905511811023623" footer="0.1968503937007874"/>
  <pageSetup fitToWidth="2" horizontalDpi="300" verticalDpi="300" orientation="landscape" paperSize="9" scale="90" r:id="rId1"/>
  <headerFooter alignWithMargins="0">
    <oddHeader>&amp;L&amp;F&amp;R&amp;A</oddHeader>
    <oddFooter>&amp;LШаблон финансового плана разработан Санкт-Петербургским Фондом развития бизнеса (www.fbd.spb.ru)</oddFooter>
  </headerFooter>
  <colBreaks count="1" manualBreakCount="1">
    <brk id="15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L44"/>
  <sheetViews>
    <sheetView zoomScale="75" zoomScaleNormal="75" zoomScalePageLayoutView="0" workbookViewId="0" topLeftCell="A1">
      <selection activeCell="B44" sqref="B44:I44"/>
    </sheetView>
  </sheetViews>
  <sheetFormatPr defaultColWidth="9.00390625" defaultRowHeight="12.75"/>
  <cols>
    <col min="1" max="8" width="9.125" style="32" customWidth="1"/>
    <col min="9" max="9" width="9.25390625" style="32" bestFit="1" customWidth="1"/>
    <col min="10" max="10" width="11.125" style="32" customWidth="1"/>
    <col min="11" max="16384" width="9.125" style="32" customWidth="1"/>
  </cols>
  <sheetData>
    <row r="36" ht="15.75">
      <c r="B36" s="58" t="s">
        <v>96</v>
      </c>
    </row>
    <row r="37" ht="6" customHeight="1"/>
    <row r="38" spans="1:10" ht="19.5" customHeight="1">
      <c r="A38" s="59"/>
      <c r="B38" s="59" t="s">
        <v>49</v>
      </c>
      <c r="J38" s="60">
        <f>'Финансовые результаты'!AA17</f>
        <v>0</v>
      </c>
    </row>
    <row r="39" spans="1:10" ht="19.5" customHeight="1">
      <c r="A39" s="59"/>
      <c r="B39" s="59" t="s">
        <v>67</v>
      </c>
      <c r="J39" s="61">
        <f>SUM('Исходные данные'!B13:Z13)</f>
        <v>0</v>
      </c>
    </row>
    <row r="40" spans="1:10" ht="19.5" customHeight="1">
      <c r="A40" s="59"/>
      <c r="B40" s="123" t="s">
        <v>52</v>
      </c>
      <c r="C40" s="123"/>
      <c r="D40" s="123"/>
      <c r="E40" s="123"/>
      <c r="F40" s="123"/>
      <c r="G40" s="123"/>
      <c r="H40" s="123"/>
      <c r="I40" s="123"/>
      <c r="J40" s="91" t="str">
        <f>IF('Финансовые результаты'!AA12=0,"-",J38/'Финансовые результаты'!AA18)</f>
        <v>-</v>
      </c>
    </row>
    <row r="41" spans="1:10" ht="30.75" customHeight="1">
      <c r="A41" s="59"/>
      <c r="B41" s="123" t="s">
        <v>53</v>
      </c>
      <c r="C41" s="123"/>
      <c r="D41" s="123"/>
      <c r="E41" s="123"/>
      <c r="F41" s="123"/>
      <c r="G41" s="123"/>
      <c r="H41" s="123"/>
      <c r="I41" s="123"/>
      <c r="J41" s="91" t="str">
        <f>IF('Финансовые результаты'!AA12=0,"-",J38/'Движение денежных средств'!AB4)</f>
        <v>-</v>
      </c>
    </row>
    <row r="42" spans="1:12" ht="19.5" customHeight="1">
      <c r="A42" s="59"/>
      <c r="B42" s="123" t="s">
        <v>54</v>
      </c>
      <c r="C42" s="123"/>
      <c r="D42" s="123"/>
      <c r="E42" s="123"/>
      <c r="F42" s="123"/>
      <c r="G42" s="123"/>
      <c r="H42" s="123"/>
      <c r="I42" s="123"/>
      <c r="J42" s="62" t="str">
        <f>IF('Финансовые результаты'!Z14&gt;0,'Финансовые результаты'!Z14,"более")</f>
        <v>более</v>
      </c>
      <c r="K42" s="63">
        <f>IF('Финансовые результаты'!Z14&gt;0,"мес.",'Финансовые результаты'!Z3)</f>
        <v>24</v>
      </c>
      <c r="L42" s="64" t="str">
        <f>IF('Финансовые результаты'!Z14," ","мес.")</f>
        <v>мес.</v>
      </c>
    </row>
    <row r="43" spans="1:10" ht="36" customHeight="1">
      <c r="A43" s="59"/>
      <c r="B43" s="123" t="s">
        <v>68</v>
      </c>
      <c r="C43" s="123"/>
      <c r="D43" s="123"/>
      <c r="E43" s="123"/>
      <c r="F43" s="123"/>
      <c r="G43" s="123"/>
      <c r="H43" s="123"/>
      <c r="I43" s="123"/>
      <c r="J43" s="91" t="str">
        <f>IF(J39=0,"-",J38/J39)</f>
        <v>-</v>
      </c>
    </row>
    <row r="44" spans="1:12" ht="19.5" customHeight="1">
      <c r="A44" s="59"/>
      <c r="B44" s="123" t="s">
        <v>69</v>
      </c>
      <c r="C44" s="123"/>
      <c r="D44" s="123"/>
      <c r="E44" s="123"/>
      <c r="F44" s="123"/>
      <c r="G44" s="123"/>
      <c r="H44" s="123"/>
      <c r="I44" s="123"/>
      <c r="J44" s="65" t="str">
        <f>IF('Финансовые результаты'!Z15&gt;0,'Финансовые результаты'!Z15,"более")</f>
        <v>более</v>
      </c>
      <c r="K44" s="66">
        <f>IF('Финансовые результаты'!Z15&gt;0,"мес.",'Финансовые результаты'!Z3)</f>
        <v>24</v>
      </c>
      <c r="L44" s="64" t="str">
        <f>IF('Финансовые результаты'!Z15," ","мес.")</f>
        <v>мес.</v>
      </c>
    </row>
  </sheetData>
  <sheetProtection/>
  <mergeCells count="5">
    <mergeCell ref="B44:I44"/>
    <mergeCell ref="B40:I40"/>
    <mergeCell ref="B41:I41"/>
    <mergeCell ref="B42:I42"/>
    <mergeCell ref="B43:I43"/>
  </mergeCells>
  <printOptions horizontalCentered="1" verticalCentered="1"/>
  <pageMargins left="0" right="0" top="0.7874015748031497" bottom="0.3937007874015748" header="0.5905511811023623" footer="0.1968503937007874"/>
  <pageSetup fitToHeight="1" fitToWidth="1" horizontalDpi="300" verticalDpi="300" orientation="landscape" paperSize="9" scale="83" r:id="rId2"/>
  <headerFooter alignWithMargins="0">
    <oddHeader>&amp;L&amp;F&amp;R&amp;A</oddHeader>
    <oddFooter>&amp;LШаблон финансового плана разработан Санкт-Петербургским Фондом развития бизнеса (www.fbd.spb.ru)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St.Foundation for SME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Stepanchuk</dc:creator>
  <cp:keywords/>
  <dc:description/>
  <cp:lastModifiedBy>User</cp:lastModifiedBy>
  <cp:lastPrinted>2010-11-18T09:49:10Z</cp:lastPrinted>
  <dcterms:created xsi:type="dcterms:W3CDTF">2000-01-31T09:11:46Z</dcterms:created>
  <dcterms:modified xsi:type="dcterms:W3CDTF">2014-01-26T20:41:31Z</dcterms:modified>
  <cp:category/>
  <cp:version/>
  <cp:contentType/>
  <cp:contentStatus/>
</cp:coreProperties>
</file>